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00 Strategisch Beleidsadviseur Onderwijs\012 HOKa\0000 Websit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P35" i="1" s="1"/>
  <c r="F35" i="1"/>
  <c r="J35" i="1" s="1"/>
  <c r="E35" i="1"/>
  <c r="S35" i="1" s="1"/>
  <c r="V35" i="1" l="1"/>
  <c r="W35" i="1" s="1"/>
  <c r="V52" i="1"/>
  <c r="S52" i="1"/>
  <c r="P52" i="1"/>
  <c r="M52" i="1"/>
  <c r="W51" i="1"/>
  <c r="W50" i="1"/>
  <c r="W49" i="1"/>
  <c r="W48" i="1"/>
  <c r="W47" i="1"/>
  <c r="W52" i="1" s="1"/>
  <c r="W46" i="1"/>
  <c r="V42" i="1"/>
  <c r="W42" i="1" s="1"/>
  <c r="S42" i="1"/>
  <c r="P42" i="1"/>
  <c r="M42" i="1"/>
  <c r="V41" i="1"/>
  <c r="S41" i="1"/>
  <c r="P41" i="1"/>
  <c r="M41" i="1"/>
  <c r="W41" i="1" s="1"/>
  <c r="V40" i="1"/>
  <c r="W40" i="1" s="1"/>
  <c r="S40" i="1"/>
  <c r="P40" i="1"/>
  <c r="M40" i="1"/>
  <c r="V39" i="1"/>
  <c r="V43" i="1" s="1"/>
  <c r="S39" i="1"/>
  <c r="W39" i="1" s="1"/>
  <c r="W43" i="1" s="1"/>
  <c r="P39" i="1"/>
  <c r="P43" i="1" s="1"/>
  <c r="M39" i="1"/>
  <c r="M43" i="1" s="1"/>
  <c r="M34" i="1"/>
  <c r="H34" i="1"/>
  <c r="P34" i="1" s="1"/>
  <c r="E34" i="1"/>
  <c r="F34" i="1" s="1"/>
  <c r="M33" i="1"/>
  <c r="H33" i="1"/>
  <c r="P33" i="1" s="1"/>
  <c r="E33" i="1"/>
  <c r="M32" i="1"/>
  <c r="H32" i="1"/>
  <c r="P32" i="1" s="1"/>
  <c r="E32" i="1"/>
  <c r="F32" i="1" s="1"/>
  <c r="P31" i="1"/>
  <c r="I31" i="1"/>
  <c r="H31" i="1"/>
  <c r="F31" i="1"/>
  <c r="J31" i="1" s="1"/>
  <c r="V31" i="1" s="1"/>
  <c r="W31" i="1" s="1"/>
  <c r="E31" i="1"/>
  <c r="S31" i="1" s="1"/>
  <c r="M30" i="1"/>
  <c r="I30" i="1"/>
  <c r="S30" i="1" s="1"/>
  <c r="H30" i="1"/>
  <c r="P30" i="1" s="1"/>
  <c r="F30" i="1"/>
  <c r="E30" i="1"/>
  <c r="M29" i="1"/>
  <c r="I29" i="1"/>
  <c r="S29" i="1" s="1"/>
  <c r="H29" i="1"/>
  <c r="P29" i="1" s="1"/>
  <c r="F29" i="1"/>
  <c r="E29" i="1"/>
  <c r="M28" i="1"/>
  <c r="I28" i="1"/>
  <c r="S28" i="1" s="1"/>
  <c r="H28" i="1"/>
  <c r="P28" i="1" s="1"/>
  <c r="F28" i="1"/>
  <c r="E28" i="1"/>
  <c r="M27" i="1"/>
  <c r="I27" i="1"/>
  <c r="S27" i="1" s="1"/>
  <c r="H27" i="1"/>
  <c r="P27" i="1" s="1"/>
  <c r="F27" i="1"/>
  <c r="E27" i="1"/>
  <c r="S26" i="1"/>
  <c r="M26" i="1"/>
  <c r="I26" i="1"/>
  <c r="H26" i="1"/>
  <c r="P26" i="1" s="1"/>
  <c r="F26" i="1"/>
  <c r="E26" i="1"/>
  <c r="M25" i="1"/>
  <c r="I25" i="1"/>
  <c r="S25" i="1" s="1"/>
  <c r="H25" i="1"/>
  <c r="P25" i="1" s="1"/>
  <c r="F25" i="1"/>
  <c r="E25" i="1"/>
  <c r="M24" i="1"/>
  <c r="I24" i="1"/>
  <c r="S24" i="1" s="1"/>
  <c r="H24" i="1"/>
  <c r="P24" i="1" s="1"/>
  <c r="F24" i="1"/>
  <c r="E24" i="1"/>
  <c r="M23" i="1"/>
  <c r="I23" i="1"/>
  <c r="S23" i="1" s="1"/>
  <c r="H23" i="1"/>
  <c r="P23" i="1" s="1"/>
  <c r="F23" i="1"/>
  <c r="E23" i="1"/>
  <c r="M22" i="1"/>
  <c r="I22" i="1"/>
  <c r="S22" i="1" s="1"/>
  <c r="H22" i="1"/>
  <c r="P22" i="1" s="1"/>
  <c r="F22" i="1"/>
  <c r="E22" i="1"/>
  <c r="M21" i="1"/>
  <c r="I21" i="1"/>
  <c r="S21" i="1" s="1"/>
  <c r="H21" i="1"/>
  <c r="P21" i="1" s="1"/>
  <c r="F21" i="1"/>
  <c r="E21" i="1"/>
  <c r="M20" i="1"/>
  <c r="I20" i="1"/>
  <c r="S20" i="1" s="1"/>
  <c r="H20" i="1"/>
  <c r="P20" i="1" s="1"/>
  <c r="F20" i="1"/>
  <c r="E20" i="1"/>
  <c r="M19" i="1"/>
  <c r="I19" i="1"/>
  <c r="S19" i="1" s="1"/>
  <c r="H19" i="1"/>
  <c r="P19" i="1" s="1"/>
  <c r="F19" i="1"/>
  <c r="E19" i="1"/>
  <c r="M18" i="1"/>
  <c r="I18" i="1"/>
  <c r="S18" i="1" s="1"/>
  <c r="H18" i="1"/>
  <c r="P18" i="1" s="1"/>
  <c r="F18" i="1"/>
  <c r="E18" i="1"/>
  <c r="M17" i="1"/>
  <c r="I17" i="1"/>
  <c r="S17" i="1" s="1"/>
  <c r="H17" i="1"/>
  <c r="P17" i="1" s="1"/>
  <c r="F17" i="1"/>
  <c r="E17" i="1"/>
  <c r="M16" i="1"/>
  <c r="I16" i="1"/>
  <c r="S16" i="1" s="1"/>
  <c r="H16" i="1"/>
  <c r="P16" i="1" s="1"/>
  <c r="F16" i="1"/>
  <c r="E16" i="1"/>
  <c r="M15" i="1"/>
  <c r="I15" i="1"/>
  <c r="S15" i="1" s="1"/>
  <c r="H15" i="1"/>
  <c r="P15" i="1" s="1"/>
  <c r="F15" i="1"/>
  <c r="E15" i="1"/>
  <c r="M14" i="1"/>
  <c r="I14" i="1"/>
  <c r="S14" i="1" s="1"/>
  <c r="H14" i="1"/>
  <c r="P14" i="1" s="1"/>
  <c r="F14" i="1"/>
  <c r="E14" i="1"/>
  <c r="M13" i="1"/>
  <c r="I13" i="1"/>
  <c r="S13" i="1" s="1"/>
  <c r="H13" i="1"/>
  <c r="P13" i="1" s="1"/>
  <c r="F13" i="1"/>
  <c r="E13" i="1"/>
  <c r="M12" i="1"/>
  <c r="M36" i="1" s="1"/>
  <c r="I12" i="1"/>
  <c r="S12" i="1" s="1"/>
  <c r="H12" i="1"/>
  <c r="P12" i="1" s="1"/>
  <c r="P36" i="1" s="1"/>
  <c r="F12" i="1"/>
  <c r="E12" i="1"/>
  <c r="M55" i="1" l="1"/>
  <c r="V20" i="1"/>
  <c r="W20" i="1" s="1"/>
  <c r="V24" i="1"/>
  <c r="W24" i="1" s="1"/>
  <c r="V27" i="1"/>
  <c r="W27" i="1" s="1"/>
  <c r="J32" i="1"/>
  <c r="V32" i="1" s="1"/>
  <c r="W32" i="1" s="1"/>
  <c r="P55" i="1"/>
  <c r="V25" i="1"/>
  <c r="W25" i="1" s="1"/>
  <c r="V14" i="1"/>
  <c r="W14" i="1" s="1"/>
  <c r="V29" i="1"/>
  <c r="W29" i="1" s="1"/>
  <c r="V34" i="1"/>
  <c r="J34" i="1"/>
  <c r="V19" i="1"/>
  <c r="W19" i="1" s="1"/>
  <c r="S43" i="1"/>
  <c r="J13" i="1"/>
  <c r="V13" i="1" s="1"/>
  <c r="W13" i="1" s="1"/>
  <c r="J15" i="1"/>
  <c r="V15" i="1" s="1"/>
  <c r="W15" i="1" s="1"/>
  <c r="J17" i="1"/>
  <c r="V17" i="1" s="1"/>
  <c r="W17" i="1" s="1"/>
  <c r="J19" i="1"/>
  <c r="J21" i="1"/>
  <c r="V21" i="1" s="1"/>
  <c r="W21" i="1" s="1"/>
  <c r="J23" i="1"/>
  <c r="V23" i="1" s="1"/>
  <c r="W23" i="1" s="1"/>
  <c r="J25" i="1"/>
  <c r="J27" i="1"/>
  <c r="J29" i="1"/>
  <c r="I32" i="1"/>
  <c r="S32" i="1" s="1"/>
  <c r="F33" i="1"/>
  <c r="I34" i="1"/>
  <c r="S34" i="1"/>
  <c r="J12" i="1"/>
  <c r="V12" i="1" s="1"/>
  <c r="J14" i="1"/>
  <c r="J16" i="1"/>
  <c r="V16" i="1" s="1"/>
  <c r="W16" i="1" s="1"/>
  <c r="J18" i="1"/>
  <c r="V18" i="1" s="1"/>
  <c r="W18" i="1" s="1"/>
  <c r="J20" i="1"/>
  <c r="J22" i="1"/>
  <c r="V22" i="1" s="1"/>
  <c r="W22" i="1" s="1"/>
  <c r="J24" i="1"/>
  <c r="J26" i="1"/>
  <c r="V26" i="1" s="1"/>
  <c r="W26" i="1" s="1"/>
  <c r="J28" i="1"/>
  <c r="V28" i="1" s="1"/>
  <c r="W28" i="1" s="1"/>
  <c r="J30" i="1"/>
  <c r="V30" i="1" s="1"/>
  <c r="W30" i="1" s="1"/>
  <c r="I33" i="1"/>
  <c r="S33" i="1" s="1"/>
  <c r="W12" i="1" l="1"/>
  <c r="S36" i="1"/>
  <c r="S55" i="1" s="1"/>
  <c r="V33" i="1"/>
  <c r="W33" i="1" s="1"/>
  <c r="J33" i="1"/>
  <c r="W34" i="1"/>
  <c r="W36" i="1" l="1"/>
  <c r="W55" i="1" s="1"/>
  <c r="W56" i="1" s="1"/>
  <c r="V36" i="1"/>
  <c r="V55" i="1" s="1"/>
</calcChain>
</file>

<file path=xl/sharedStrings.xml><?xml version="1.0" encoding="utf-8"?>
<sst xmlns="http://schemas.openxmlformats.org/spreadsheetml/2006/main" count="76" uniqueCount="49">
  <si>
    <t xml:space="preserve">
1. De blauwe velden graag invullen
2. Als twee personen met dezelfde functie worden aangesteld, dan graag de rij kopieren en bijvoegen
3. FTE's noteren met komma's. b.v. 1,4
4. Als u een andere functie wilt toevoegen, dan graag extra rij bijvoegen</t>
  </si>
  <si>
    <t>Naam  Projectvoorstel</t>
  </si>
  <si>
    <t>Eigenaar</t>
  </si>
  <si>
    <t>Projectleider</t>
  </si>
  <si>
    <t>KOSTEN</t>
  </si>
  <si>
    <t>Personele kosten</t>
  </si>
  <si>
    <t>2023 - 2025</t>
  </si>
  <si>
    <t>Als reeds namen bekend zijn graag hier invullen</t>
  </si>
  <si>
    <t>Schaal</t>
  </si>
  <si>
    <t>Meest voorkomende functies (zelf aan te vullen)</t>
  </si>
  <si>
    <t>Uurvergoeding 2021</t>
  </si>
  <si>
    <t>Aantal FTE of Aantal uren 
I</t>
  </si>
  <si>
    <t>Totaal</t>
  </si>
  <si>
    <t xml:space="preserve">Totaal </t>
  </si>
  <si>
    <t xml:space="preserve">Medisch student </t>
  </si>
  <si>
    <t xml:space="preserve">Facilitair medewerker </t>
  </si>
  <si>
    <t xml:space="preserve">Zorgassistent </t>
  </si>
  <si>
    <t xml:space="preserve">Administratief medewerker, poli‐kliniekassistent </t>
  </si>
  <si>
    <t xml:space="preserve">Secretarieel‐administratief medewerker </t>
  </si>
  <si>
    <t>Stafmedewerker onderwijs</t>
  </si>
  <si>
    <t>Onderwijskundige</t>
  </si>
  <si>
    <t>Projectleider schaal 10</t>
  </si>
  <si>
    <t>Projectleider Schaal 11</t>
  </si>
  <si>
    <t xml:space="preserve">Wetenschappelijk onderzoeker, Verpleegkundig specialist </t>
  </si>
  <si>
    <t xml:space="preserve">Wetenschappelijk onderzoeker </t>
  </si>
  <si>
    <t xml:space="preserve">Universitair docent </t>
  </si>
  <si>
    <t xml:space="preserve">Manager </t>
  </si>
  <si>
    <t xml:space="preserve">Universitair hoofddocent </t>
  </si>
  <si>
    <t>Hoogleraar</t>
  </si>
  <si>
    <t>nvt</t>
  </si>
  <si>
    <t xml:space="preserve">OIO* Onderzoeker in opleiding </t>
  </si>
  <si>
    <t xml:space="preserve">Medisch Specialist </t>
  </si>
  <si>
    <t xml:space="preserve">Universitair Medisch Specialist </t>
  </si>
  <si>
    <t>HoKa-coordinatie (vastgesteld)</t>
  </si>
  <si>
    <t>Totaal personele kosten in dienst Erasmus MC</t>
  </si>
  <si>
    <t>Personele kosten extern</t>
  </si>
  <si>
    <t>Aantal uren</t>
  </si>
  <si>
    <t>uurprijs</t>
  </si>
  <si>
    <t>ZZP: Uurtarief tussen 60 en 120 inclusief BTW</t>
  </si>
  <si>
    <t>Totaal personele kosten Extern</t>
  </si>
  <si>
    <t>Materiële kosten</t>
  </si>
  <si>
    <t>Reis en verblijf (reiskosten middelbare scholen / deelnemers focusgroepen; congresbezoek)</t>
  </si>
  <si>
    <t>Kosten afgesproken werk</t>
  </si>
  <si>
    <t>Aanschaf materialen (tablets voor vragenlijst Open Dag, vragenlijsten middelbare school, deelnemers fees)</t>
  </si>
  <si>
    <t xml:space="preserve">Kennisdeling: Publicatiekosten, </t>
  </si>
  <si>
    <t>…</t>
  </si>
  <si>
    <t>Totaal materiële kosten</t>
  </si>
  <si>
    <t>Totale Kosten</t>
  </si>
  <si>
    <t>Totale begroting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</si>
</sst>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€&quot;\ * #,##0_-;_-&quot;€&quot;\ * #,##0\-;_-&quot;€&quot;\ * &quot;-&quot;_-;_-@_-"/>
    <numFmt numFmtId="164" formatCode="_(&quot;$&quot;* #,##0.00_);_(&quot;$&quot;* \(#,##0.00\);_(&quot;$&quot;* &quot;-&quot;??_);_(@_)"/>
    <numFmt numFmtId="165" formatCode="#,##0_ ;[Red]\-#,##0\ "/>
    <numFmt numFmtId="166" formatCode="&quot;€&quot;\ #,##0_-"/>
    <numFmt numFmtId="167" formatCode="0.0_ ;[Red]\-0.0\ "/>
    <numFmt numFmtId="170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double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double">
        <color indexed="64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double">
        <color indexed="64"/>
      </bottom>
      <diagonal/>
    </border>
    <border>
      <left style="thin">
        <color theme="8" tint="-0.24994659260841701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rgb="FF305496"/>
      </left>
      <right style="thin">
        <color rgb="FF305496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double">
        <color indexed="64"/>
      </bottom>
      <diagonal/>
    </border>
    <border>
      <left style="thin">
        <color rgb="FF305496"/>
      </left>
      <right style="thin">
        <color rgb="FF305496"/>
      </right>
      <top/>
      <bottom style="double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23">
    <xf numFmtId="0" fontId="0" fillId="0" borderId="0" xfId="0"/>
    <xf numFmtId="0" fontId="0" fillId="4" borderId="0" xfId="0" applyFill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0" fillId="5" borderId="0" xfId="0" applyFill="1"/>
    <xf numFmtId="165" fontId="0" fillId="0" borderId="0" xfId="0" applyNumberFormat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165" fontId="5" fillId="0" borderId="0" xfId="0" applyNumberFormat="1" applyFont="1"/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5" fillId="0" borderId="5" xfId="0" applyNumberFormat="1" applyFont="1" applyBorder="1"/>
    <xf numFmtId="165" fontId="5" fillId="0" borderId="6" xfId="0" applyNumberFormat="1" applyFont="1" applyBorder="1"/>
    <xf numFmtId="0" fontId="4" fillId="3" borderId="7" xfId="3" applyFont="1" applyBorder="1" applyAlignment="1">
      <alignment horizontal="center" wrapText="1"/>
    </xf>
    <xf numFmtId="165" fontId="4" fillId="3" borderId="12" xfId="3" applyNumberFormat="1" applyFont="1" applyBorder="1" applyAlignment="1">
      <alignment horizontal="center" vertical="top"/>
    </xf>
    <xf numFmtId="165" fontId="4" fillId="3" borderId="14" xfId="3" applyNumberFormat="1" applyFont="1" applyBorder="1" applyAlignment="1">
      <alignment horizontal="center" vertical="top"/>
    </xf>
    <xf numFmtId="0" fontId="4" fillId="3" borderId="11" xfId="3" applyFont="1" applyBorder="1"/>
    <xf numFmtId="0" fontId="5" fillId="0" borderId="15" xfId="0" applyFont="1" applyBorder="1" applyAlignment="1">
      <alignment horizontal="center"/>
    </xf>
    <xf numFmtId="0" fontId="5" fillId="0" borderId="15" xfId="0" applyFont="1" applyBorder="1"/>
    <xf numFmtId="166" fontId="0" fillId="0" borderId="16" xfId="0" applyNumberFormat="1" applyBorder="1" applyAlignment="1">
      <alignment horizontal="center"/>
    </xf>
    <xf numFmtId="166" fontId="7" fillId="0" borderId="17" xfId="0" applyNumberFormat="1" applyFont="1" applyBorder="1" applyAlignment="1">
      <alignment horizontal="center"/>
    </xf>
    <xf numFmtId="167" fontId="5" fillId="6" borderId="0" xfId="0" applyNumberFormat="1" applyFont="1" applyFill="1" applyAlignment="1">
      <alignment horizontal="center"/>
    </xf>
    <xf numFmtId="42" fontId="1" fillId="7" borderId="5" xfId="2" applyNumberFormat="1" applyFill="1" applyBorder="1"/>
    <xf numFmtId="167" fontId="5" fillId="6" borderId="6" xfId="0" applyNumberFormat="1" applyFont="1" applyFill="1" applyBorder="1"/>
    <xf numFmtId="42" fontId="1" fillId="7" borderId="6" xfId="2" applyNumberFormat="1" applyFill="1" applyBorder="1"/>
    <xf numFmtId="0" fontId="5" fillId="0" borderId="0" xfId="0" applyFont="1" applyAlignment="1">
      <alignment horizontal="center"/>
    </xf>
    <xf numFmtId="0" fontId="5" fillId="0" borderId="1" xfId="0" applyFont="1" applyBorder="1"/>
    <xf numFmtId="167" fontId="8" fillId="6" borderId="6" xfId="0" applyNumberFormat="1" applyFont="1" applyFill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166" fontId="0" fillId="0" borderId="18" xfId="0" applyNumberFormat="1" applyBorder="1" applyAlignment="1">
      <alignment horizontal="center"/>
    </xf>
    <xf numFmtId="167" fontId="5" fillId="6" borderId="13" xfId="0" applyNumberFormat="1" applyFont="1" applyFill="1" applyBorder="1" applyAlignment="1">
      <alignment horizontal="center"/>
    </xf>
    <xf numFmtId="167" fontId="5" fillId="6" borderId="11" xfId="0" applyNumberFormat="1" applyFont="1" applyFill="1" applyBorder="1" applyAlignment="1">
      <alignment horizontal="center"/>
    </xf>
    <xf numFmtId="42" fontId="1" fillId="7" borderId="12" xfId="2" applyNumberFormat="1" applyFill="1" applyBorder="1"/>
    <xf numFmtId="167" fontId="5" fillId="6" borderId="14" xfId="0" applyNumberFormat="1" applyFont="1" applyFill="1" applyBorder="1"/>
    <xf numFmtId="42" fontId="1" fillId="7" borderId="14" xfId="2" applyNumberFormat="1" applyFill="1" applyBorder="1"/>
    <xf numFmtId="166" fontId="5" fillId="0" borderId="5" xfId="0" applyNumberFormat="1" applyFont="1" applyBorder="1"/>
    <xf numFmtId="167" fontId="5" fillId="7" borderId="0" xfId="0" applyNumberFormat="1" applyFont="1" applyFill="1" applyAlignment="1">
      <alignment horizontal="center"/>
    </xf>
    <xf numFmtId="42" fontId="5" fillId="7" borderId="5" xfId="0" applyNumberFormat="1" applyFont="1" applyFill="1" applyBorder="1"/>
    <xf numFmtId="167" fontId="5" fillId="7" borderId="6" xfId="0" applyNumberFormat="1" applyFont="1" applyFill="1" applyBorder="1"/>
    <xf numFmtId="42" fontId="5" fillId="0" borderId="5" xfId="0" applyNumberFormat="1" applyFont="1" applyBorder="1"/>
    <xf numFmtId="0" fontId="5" fillId="0" borderId="6" xfId="0" applyFont="1" applyBorder="1" applyAlignment="1">
      <alignment horizontal="right"/>
    </xf>
    <xf numFmtId="0" fontId="5" fillId="0" borderId="6" xfId="0" applyFont="1" applyBorder="1"/>
    <xf numFmtId="167" fontId="5" fillId="7" borderId="1" xfId="0" applyNumberFormat="1" applyFont="1" applyFill="1" applyBorder="1" applyAlignment="1">
      <alignment horizontal="center"/>
    </xf>
    <xf numFmtId="42" fontId="5" fillId="7" borderId="6" xfId="0" applyNumberFormat="1" applyFont="1" applyFill="1" applyBorder="1"/>
    <xf numFmtId="0" fontId="5" fillId="0" borderId="6" xfId="0" applyFont="1" applyBorder="1" applyAlignment="1">
      <alignment horizontal="center"/>
    </xf>
    <xf numFmtId="167" fontId="5" fillId="6" borderId="1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 vertical="top"/>
    </xf>
    <xf numFmtId="166" fontId="5" fillId="0" borderId="12" xfId="0" applyNumberFormat="1" applyFont="1" applyBorder="1"/>
    <xf numFmtId="0" fontId="4" fillId="0" borderId="0" xfId="0" applyFont="1" applyAlignment="1">
      <alignment horizontal="center"/>
    </xf>
    <xf numFmtId="42" fontId="4" fillId="0" borderId="5" xfId="0" applyNumberFormat="1" applyFont="1" applyBorder="1"/>
    <xf numFmtId="0" fontId="4" fillId="0" borderId="6" xfId="0" applyFont="1" applyBorder="1"/>
    <xf numFmtId="0" fontId="5" fillId="0" borderId="1" xfId="0" quotePrefix="1" applyFont="1" applyBorder="1"/>
    <xf numFmtId="0" fontId="5" fillId="0" borderId="0" xfId="0" quotePrefix="1" applyFont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5" fillId="0" borderId="0" xfId="0" quotePrefix="1" applyFont="1"/>
    <xf numFmtId="42" fontId="5" fillId="6" borderId="5" xfId="1" applyNumberFormat="1" applyFont="1" applyFill="1" applyBorder="1"/>
    <xf numFmtId="42" fontId="5" fillId="6" borderId="6" xfId="1" applyNumberFormat="1" applyFont="1" applyFill="1" applyBorder="1"/>
    <xf numFmtId="42" fontId="5" fillId="0" borderId="6" xfId="0" applyNumberFormat="1" applyFont="1" applyBorder="1"/>
    <xf numFmtId="0" fontId="4" fillId="0" borderId="6" xfId="0" applyFont="1" applyBorder="1" applyAlignment="1">
      <alignment horizontal="left"/>
    </xf>
    <xf numFmtId="0" fontId="4" fillId="0" borderId="0" xfId="0" quotePrefix="1" applyFont="1"/>
    <xf numFmtId="42" fontId="4" fillId="0" borderId="5" xfId="0" applyNumberFormat="1" applyFont="1" applyBorder="1" applyAlignment="1">
      <alignment horizontal="right"/>
    </xf>
    <xf numFmtId="42" fontId="4" fillId="0" borderId="6" xfId="0" applyNumberFormat="1" applyFont="1" applyBorder="1" applyAlignment="1">
      <alignment horizontal="right"/>
    </xf>
    <xf numFmtId="0" fontId="11" fillId="8" borderId="1" xfId="0" applyFont="1" applyFill="1" applyBorder="1"/>
    <xf numFmtId="0" fontId="4" fillId="8" borderId="0" xfId="0" applyFont="1" applyFill="1"/>
    <xf numFmtId="0" fontId="5" fillId="8" borderId="0" xfId="0" applyFont="1" applyFill="1"/>
    <xf numFmtId="0" fontId="5" fillId="8" borderId="0" xfId="0" applyFont="1" applyFill="1" applyAlignment="1">
      <alignment horizontal="center"/>
    </xf>
    <xf numFmtId="42" fontId="4" fillId="8" borderId="5" xfId="0" applyNumberFormat="1" applyFont="1" applyFill="1" applyBorder="1" applyAlignment="1">
      <alignment horizontal="right"/>
    </xf>
    <xf numFmtId="42" fontId="4" fillId="8" borderId="6" xfId="0" applyNumberFormat="1" applyFont="1" applyFill="1" applyBorder="1" applyAlignment="1">
      <alignment horizontal="right"/>
    </xf>
    <xf numFmtId="0" fontId="11" fillId="9" borderId="1" xfId="0" applyFont="1" applyFill="1" applyBorder="1"/>
    <xf numFmtId="0" fontId="0" fillId="9" borderId="0" xfId="0" applyFill="1"/>
    <xf numFmtId="42" fontId="12" fillId="9" borderId="0" xfId="0" applyNumberFormat="1" applyFont="1" applyFill="1"/>
    <xf numFmtId="0" fontId="0" fillId="0" borderId="0" xfId="0" quotePrefix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2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4" fillId="0" borderId="0" xfId="0" applyFont="1"/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4" fillId="3" borderId="8" xfId="3" applyFont="1" applyBorder="1" applyAlignment="1">
      <alignment horizontal="center" wrapText="1"/>
    </xf>
    <xf numFmtId="0" fontId="4" fillId="3" borderId="9" xfId="3" applyFont="1" applyBorder="1" applyAlignment="1">
      <alignment horizontal="center" wrapText="1"/>
    </xf>
    <xf numFmtId="165" fontId="4" fillId="3" borderId="10" xfId="3" applyNumberFormat="1" applyFont="1" applyBorder="1" applyAlignment="1">
      <alignment horizontal="center" vertical="top" wrapText="1"/>
    </xf>
    <xf numFmtId="165" fontId="4" fillId="3" borderId="11" xfId="3" applyNumberFormat="1" applyFont="1" applyBorder="1" applyAlignment="1">
      <alignment horizontal="center" vertical="top" wrapText="1"/>
    </xf>
    <xf numFmtId="165" fontId="4" fillId="3" borderId="13" xfId="3" applyNumberFormat="1" applyFont="1" applyBorder="1" applyAlignment="1">
      <alignment horizontal="center" vertical="top" wrapText="1"/>
    </xf>
    <xf numFmtId="165" fontId="4" fillId="3" borderId="14" xfId="3" applyNumberFormat="1" applyFont="1" applyBorder="1" applyAlignment="1">
      <alignment horizontal="center" vertical="top" wrapText="1"/>
    </xf>
    <xf numFmtId="170" fontId="0" fillId="0" borderId="0" xfId="0" applyNumberFormat="1"/>
    <xf numFmtId="170" fontId="5" fillId="0" borderId="0" xfId="0" applyNumberFormat="1" applyFont="1"/>
    <xf numFmtId="170" fontId="4" fillId="0" borderId="2" xfId="0" applyNumberFormat="1" applyFont="1" applyBorder="1" applyAlignment="1">
      <alignment horizontal="center"/>
    </xf>
    <xf numFmtId="170" fontId="5" fillId="0" borderId="1" xfId="0" applyNumberFormat="1" applyFont="1" applyBorder="1"/>
    <xf numFmtId="170" fontId="5" fillId="6" borderId="0" xfId="0" applyNumberFormat="1" applyFont="1" applyFill="1"/>
    <xf numFmtId="170" fontId="5" fillId="6" borderId="11" xfId="0" applyNumberFormat="1" applyFont="1" applyFill="1" applyBorder="1"/>
    <xf numFmtId="170" fontId="5" fillId="7" borderId="0" xfId="0" applyNumberFormat="1" applyFont="1" applyFill="1"/>
    <xf numFmtId="170" fontId="5" fillId="7" borderId="1" xfId="0" applyNumberFormat="1" applyFont="1" applyFill="1" applyBorder="1" applyAlignment="1">
      <alignment horizontal="center"/>
    </xf>
    <xf numFmtId="170" fontId="4" fillId="0" borderId="0" xfId="0" applyNumberFormat="1" applyFont="1"/>
    <xf numFmtId="170" fontId="4" fillId="8" borderId="0" xfId="0" applyNumberFormat="1" applyFont="1" applyFill="1" applyAlignment="1">
      <alignment horizontal="right"/>
    </xf>
    <xf numFmtId="170" fontId="0" fillId="9" borderId="0" xfId="0" applyNumberFormat="1" applyFill="1"/>
    <xf numFmtId="0" fontId="5" fillId="0" borderId="0" xfId="0" applyFont="1" applyBorder="1"/>
    <xf numFmtId="166" fontId="7" fillId="0" borderId="1" xfId="0" applyNumberFormat="1" applyFont="1" applyBorder="1" applyAlignment="1">
      <alignment horizontal="center"/>
    </xf>
    <xf numFmtId="167" fontId="5" fillId="6" borderId="0" xfId="0" applyNumberFormat="1" applyFont="1" applyFill="1" applyBorder="1" applyAlignment="1">
      <alignment horizontal="center"/>
    </xf>
    <xf numFmtId="166" fontId="7" fillId="0" borderId="19" xfId="0" applyNumberFormat="1" applyFont="1" applyBorder="1" applyAlignment="1">
      <alignment horizontal="center"/>
    </xf>
    <xf numFmtId="166" fontId="5" fillId="0" borderId="20" xfId="0" applyNumberFormat="1" applyFont="1" applyBorder="1"/>
    <xf numFmtId="167" fontId="5" fillId="7" borderId="21" xfId="0" applyNumberFormat="1" applyFont="1" applyFill="1" applyBorder="1"/>
    <xf numFmtId="167" fontId="5" fillId="7" borderId="6" xfId="0" applyNumberFormat="1" applyFont="1" applyFill="1" applyBorder="1" applyAlignment="1">
      <alignment horizontal="center"/>
    </xf>
    <xf numFmtId="42" fontId="5" fillId="0" borderId="12" xfId="0" applyNumberFormat="1" applyFont="1" applyBorder="1"/>
    <xf numFmtId="42" fontId="4" fillId="0" borderId="12" xfId="0" applyNumberFormat="1" applyFont="1" applyBorder="1" applyAlignment="1">
      <alignment horizontal="right"/>
    </xf>
    <xf numFmtId="42" fontId="4" fillId="0" borderId="14" xfId="0" applyNumberFormat="1" applyFont="1" applyBorder="1" applyAlignment="1">
      <alignment horizontal="right"/>
    </xf>
    <xf numFmtId="2" fontId="5" fillId="6" borderId="0" xfId="0" applyNumberFormat="1" applyFont="1" applyFill="1"/>
    <xf numFmtId="2" fontId="5" fillId="6" borderId="0" xfId="0" applyNumberFormat="1" applyFont="1" applyFill="1" applyBorder="1"/>
    <xf numFmtId="2" fontId="9" fillId="6" borderId="0" xfId="0" applyNumberFormat="1" applyFont="1" applyFill="1"/>
  </cellXfs>
  <cellStyles count="4">
    <cellStyle name="20% - Accent2" xfId="2" builtinId="34"/>
    <cellStyle name="40% - Accent3" xfId="3" builtinId="39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topLeftCell="A6" zoomScale="60" zoomScaleNormal="60" workbookViewId="0">
      <selection activeCell="P21" sqref="P21"/>
    </sheetView>
  </sheetViews>
  <sheetFormatPr defaultRowHeight="15" x14ac:dyDescent="0.25"/>
  <cols>
    <col min="1" max="1" width="8.28515625" customWidth="1"/>
    <col min="2" max="2" width="23" customWidth="1"/>
    <col min="3" max="3" width="37.42578125" customWidth="1"/>
    <col min="4" max="6" width="13.42578125" customWidth="1"/>
    <col min="7" max="7" width="16" hidden="1" customWidth="1"/>
    <col min="8" max="10" width="16" customWidth="1"/>
    <col min="11" max="13" width="13.7109375" hidden="1" customWidth="1"/>
    <col min="14" max="14" width="13.7109375" style="99" customWidth="1"/>
    <col min="15" max="15" width="13.7109375" customWidth="1"/>
    <col min="16" max="16" width="13.42578125" customWidth="1"/>
    <col min="17" max="17" width="13.7109375" style="99" customWidth="1"/>
    <col min="18" max="18" width="13.7109375" customWidth="1"/>
    <col min="19" max="19" width="13.42578125" customWidth="1"/>
    <col min="20" max="20" width="13.7109375" style="99" customWidth="1"/>
    <col min="21" max="21" width="13.7109375" customWidth="1"/>
    <col min="22" max="22" width="13.42578125" customWidth="1"/>
    <col min="23" max="23" width="17.42578125" customWidth="1"/>
    <col min="24" max="24" width="50.42578125" customWidth="1"/>
    <col min="26" max="26" width="15.5703125" bestFit="1" customWidth="1"/>
  </cols>
  <sheetData>
    <row r="1" spans="1:24" ht="143.25" customHeight="1" x14ac:dyDescent="0.25">
      <c r="A1" s="1"/>
      <c r="B1" s="88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4" ht="23.25" x14ac:dyDescent="0.35">
      <c r="B2" s="2"/>
    </row>
    <row r="3" spans="1:24" ht="15" customHeight="1" x14ac:dyDescent="0.25"/>
    <row r="4" spans="1:24" ht="15" customHeight="1" x14ac:dyDescent="0.25">
      <c r="A4" s="3" t="s">
        <v>1</v>
      </c>
      <c r="B4" s="4"/>
      <c r="C4" s="5"/>
      <c r="D4" s="5"/>
    </row>
    <row r="5" spans="1:24" ht="15" customHeight="1" x14ac:dyDescent="0.25">
      <c r="A5" s="90" t="s">
        <v>2</v>
      </c>
      <c r="B5" s="90"/>
      <c r="C5" s="5"/>
      <c r="K5" s="6"/>
      <c r="L5" s="6"/>
      <c r="M5" s="6"/>
      <c r="O5" s="6"/>
      <c r="P5" s="6"/>
      <c r="R5" s="6"/>
      <c r="S5" s="6"/>
      <c r="U5" s="6"/>
      <c r="V5" s="6"/>
      <c r="W5" s="6"/>
    </row>
    <row r="6" spans="1:24" ht="15" customHeight="1" x14ac:dyDescent="0.25">
      <c r="A6" s="3" t="s">
        <v>3</v>
      </c>
      <c r="B6" s="3"/>
      <c r="C6" s="5"/>
      <c r="K6" s="6"/>
      <c r="L6" s="6"/>
      <c r="M6" s="6"/>
      <c r="O6" s="6"/>
      <c r="P6" s="6"/>
      <c r="R6" s="6"/>
      <c r="S6" s="6"/>
      <c r="U6" s="6"/>
      <c r="V6" s="6"/>
      <c r="W6" s="6"/>
    </row>
    <row r="7" spans="1:24" ht="15" customHeight="1" x14ac:dyDescent="0.25">
      <c r="A7" s="7"/>
      <c r="K7" s="6"/>
      <c r="L7" s="6"/>
      <c r="M7" s="6"/>
      <c r="O7" s="6"/>
      <c r="P7" s="6"/>
      <c r="R7" s="6"/>
      <c r="S7" s="6"/>
      <c r="U7" s="6"/>
      <c r="V7" s="6"/>
      <c r="W7" s="6"/>
    </row>
    <row r="8" spans="1:24" s="10" customFormat="1" ht="17.25" customHeight="1" x14ac:dyDescent="0.25">
      <c r="A8" s="8" t="s">
        <v>4</v>
      </c>
      <c r="B8" s="9"/>
      <c r="K8" s="11"/>
      <c r="L8" s="11"/>
      <c r="M8" s="11"/>
      <c r="N8" s="100"/>
      <c r="O8" s="11"/>
      <c r="P8" s="11"/>
      <c r="Q8" s="100"/>
      <c r="R8" s="11"/>
      <c r="S8" s="11"/>
      <c r="T8" s="100"/>
      <c r="U8" s="11"/>
      <c r="V8" s="11"/>
      <c r="W8" s="11"/>
    </row>
    <row r="9" spans="1:24" s="10" customFormat="1" ht="17.25" customHeight="1" thickBot="1" x14ac:dyDescent="0.3">
      <c r="A9" s="91" t="s">
        <v>5</v>
      </c>
      <c r="B9" s="92"/>
      <c r="C9" s="92"/>
      <c r="D9" s="12"/>
      <c r="E9" s="12"/>
      <c r="F9" s="12"/>
      <c r="G9" s="12"/>
      <c r="H9" s="12"/>
      <c r="I9" s="12"/>
      <c r="J9" s="12"/>
      <c r="K9" s="13">
        <v>2021</v>
      </c>
      <c r="L9" s="13">
        <v>2021</v>
      </c>
      <c r="M9" s="14">
        <v>2021</v>
      </c>
      <c r="N9" s="101">
        <v>45170</v>
      </c>
      <c r="O9" s="15">
        <v>45170</v>
      </c>
      <c r="P9" s="16">
        <v>2023</v>
      </c>
      <c r="Q9" s="101">
        <v>2024</v>
      </c>
      <c r="R9" s="16">
        <v>2024</v>
      </c>
      <c r="S9" s="16">
        <v>2024</v>
      </c>
      <c r="T9" s="101">
        <v>2025</v>
      </c>
      <c r="U9" s="16">
        <v>2025</v>
      </c>
      <c r="V9" s="16">
        <v>2025</v>
      </c>
      <c r="W9" s="14" t="s">
        <v>6</v>
      </c>
      <c r="X9" s="12" t="s">
        <v>7</v>
      </c>
    </row>
    <row r="10" spans="1:24" s="10" customFormat="1" ht="17.25" customHeight="1" x14ac:dyDescent="0.25">
      <c r="A10" s="8"/>
      <c r="B10" s="9"/>
      <c r="K10" s="11"/>
      <c r="L10" s="11"/>
      <c r="M10" s="17"/>
      <c r="N10" s="102"/>
      <c r="O10" s="18"/>
      <c r="P10" s="18"/>
      <c r="Q10" s="102"/>
      <c r="R10" s="18"/>
      <c r="S10" s="18"/>
      <c r="T10" s="102"/>
      <c r="U10" s="18"/>
      <c r="V10" s="18"/>
      <c r="W10" s="18"/>
    </row>
    <row r="11" spans="1:24" s="10" customFormat="1" ht="32.25" customHeight="1" thickBot="1" x14ac:dyDescent="0.3">
      <c r="A11" s="19" t="s">
        <v>8</v>
      </c>
      <c r="B11" s="93" t="s">
        <v>9</v>
      </c>
      <c r="C11" s="94"/>
      <c r="D11" s="19">
        <v>2023</v>
      </c>
      <c r="E11" s="19">
        <v>2024</v>
      </c>
      <c r="F11" s="19">
        <v>2025</v>
      </c>
      <c r="G11" s="19" t="s">
        <v>10</v>
      </c>
      <c r="H11" s="19">
        <v>2023</v>
      </c>
      <c r="I11" s="19">
        <v>2024</v>
      </c>
      <c r="J11" s="19">
        <v>2025</v>
      </c>
      <c r="K11" s="95" t="s">
        <v>11</v>
      </c>
      <c r="L11" s="96"/>
      <c r="M11" s="20" t="s">
        <v>12</v>
      </c>
      <c r="N11" s="97" t="s">
        <v>11</v>
      </c>
      <c r="O11" s="98"/>
      <c r="P11" s="21" t="s">
        <v>12</v>
      </c>
      <c r="Q11" s="97" t="s">
        <v>11</v>
      </c>
      <c r="R11" s="98"/>
      <c r="S11" s="21" t="s">
        <v>12</v>
      </c>
      <c r="T11" s="97" t="s">
        <v>11</v>
      </c>
      <c r="U11" s="98"/>
      <c r="V11" s="21" t="s">
        <v>12</v>
      </c>
      <c r="W11" s="21" t="s">
        <v>13</v>
      </c>
      <c r="X11" s="22"/>
    </row>
    <row r="12" spans="1:24" s="10" customFormat="1" ht="17.25" customHeight="1" thickTop="1" x14ac:dyDescent="0.25">
      <c r="A12" s="23">
        <v>3</v>
      </c>
      <c r="B12" s="24" t="s">
        <v>14</v>
      </c>
      <c r="D12" s="25">
        <v>46500</v>
      </c>
      <c r="E12" s="25">
        <f>D12*1.045</f>
        <v>48592.5</v>
      </c>
      <c r="F12" s="25">
        <f>E12*1.045</f>
        <v>50779.162499999999</v>
      </c>
      <c r="G12" s="26">
        <v>25.619354838709683</v>
      </c>
      <c r="H12" s="26">
        <f t="shared" ref="H12:J30" si="0">+D12/1580</f>
        <v>29.430379746835442</v>
      </c>
      <c r="I12" s="26">
        <f t="shared" si="0"/>
        <v>30.754746835443036</v>
      </c>
      <c r="J12" s="26">
        <f t="shared" si="0"/>
        <v>32.138710443037972</v>
      </c>
      <c r="K12" s="27"/>
      <c r="L12" s="27"/>
      <c r="M12" s="28" t="e">
        <f>K12*#REF!+(L12*G12)</f>
        <v>#REF!</v>
      </c>
      <c r="N12" s="120"/>
      <c r="O12" s="29"/>
      <c r="P12" s="30">
        <f t="shared" ref="P12:P31" si="1">N12*D12+(O12*H12)</f>
        <v>0</v>
      </c>
      <c r="Q12" s="120"/>
      <c r="R12" s="29"/>
      <c r="S12" s="30">
        <f t="shared" ref="S12:S35" si="2">Q12*E12+(R12*I12)</f>
        <v>0</v>
      </c>
      <c r="T12" s="120"/>
      <c r="U12" s="29"/>
      <c r="V12" s="30">
        <f t="shared" ref="V12:V35" si="3">T12*F12+(U12*J12)</f>
        <v>0</v>
      </c>
      <c r="W12" s="30">
        <f>V12+S12+P12</f>
        <v>0</v>
      </c>
    </row>
    <row r="13" spans="1:24" s="10" customFormat="1" ht="17.25" customHeight="1" x14ac:dyDescent="0.25">
      <c r="A13" s="23">
        <v>3</v>
      </c>
      <c r="B13" s="24" t="s">
        <v>15</v>
      </c>
      <c r="D13" s="25">
        <v>46500</v>
      </c>
      <c r="E13" s="25">
        <f t="shared" ref="E13:F30" si="4">D13*1.045</f>
        <v>48592.5</v>
      </c>
      <c r="F13" s="25">
        <f t="shared" si="4"/>
        <v>50779.162499999999</v>
      </c>
      <c r="G13" s="26">
        <v>26.967741935483875</v>
      </c>
      <c r="H13" s="26">
        <f t="shared" si="0"/>
        <v>29.430379746835442</v>
      </c>
      <c r="I13" s="26">
        <f t="shared" si="0"/>
        <v>30.754746835443036</v>
      </c>
      <c r="J13" s="26">
        <f t="shared" si="0"/>
        <v>32.138710443037972</v>
      </c>
      <c r="K13" s="27"/>
      <c r="L13" s="27"/>
      <c r="M13" s="28" t="e">
        <f>K13*#REF!+(L13*G13)</f>
        <v>#REF!</v>
      </c>
      <c r="N13" s="120"/>
      <c r="O13" s="29"/>
      <c r="P13" s="30">
        <f t="shared" si="1"/>
        <v>0</v>
      </c>
      <c r="Q13" s="120"/>
      <c r="R13" s="29"/>
      <c r="S13" s="30">
        <f t="shared" si="2"/>
        <v>0</v>
      </c>
      <c r="T13" s="120"/>
      <c r="U13" s="29"/>
      <c r="V13" s="30">
        <f t="shared" si="3"/>
        <v>0</v>
      </c>
      <c r="W13" s="30">
        <f t="shared" ref="W13:W34" si="5">V13+S13+P13</f>
        <v>0</v>
      </c>
    </row>
    <row r="14" spans="1:24" s="10" customFormat="1" ht="17.25" customHeight="1" x14ac:dyDescent="0.25">
      <c r="A14" s="23">
        <v>4</v>
      </c>
      <c r="B14" s="24" t="s">
        <v>16</v>
      </c>
      <c r="D14" s="25">
        <v>48000</v>
      </c>
      <c r="E14" s="25">
        <f t="shared" si="4"/>
        <v>50160</v>
      </c>
      <c r="F14" s="25">
        <f t="shared" si="4"/>
        <v>52417.2</v>
      </c>
      <c r="G14" s="26">
        <v>28.316129032258068</v>
      </c>
      <c r="H14" s="26">
        <f t="shared" si="0"/>
        <v>30.379746835443036</v>
      </c>
      <c r="I14" s="26">
        <f t="shared" si="0"/>
        <v>31.746835443037973</v>
      </c>
      <c r="J14" s="26">
        <f t="shared" si="0"/>
        <v>33.175443037974681</v>
      </c>
      <c r="K14" s="27"/>
      <c r="L14" s="27"/>
      <c r="M14" s="28" t="e">
        <f>K14*#REF!+(L14*G14)</f>
        <v>#REF!</v>
      </c>
      <c r="N14" s="120"/>
      <c r="O14" s="29"/>
      <c r="P14" s="30">
        <f t="shared" si="1"/>
        <v>0</v>
      </c>
      <c r="Q14" s="120"/>
      <c r="R14" s="29"/>
      <c r="S14" s="30">
        <f>Q14*E14+(R14*I14)</f>
        <v>0</v>
      </c>
      <c r="T14" s="120"/>
      <c r="U14" s="29"/>
      <c r="V14" s="30">
        <f t="shared" si="3"/>
        <v>0</v>
      </c>
      <c r="W14" s="30">
        <f t="shared" si="5"/>
        <v>0</v>
      </c>
    </row>
    <row r="15" spans="1:24" s="10" customFormat="1" ht="17.25" customHeight="1" x14ac:dyDescent="0.25">
      <c r="A15" s="23">
        <v>5</v>
      </c>
      <c r="B15" s="24" t="s">
        <v>17</v>
      </c>
      <c r="D15" s="25">
        <v>49400</v>
      </c>
      <c r="E15" s="25">
        <f t="shared" si="4"/>
        <v>51623</v>
      </c>
      <c r="F15" s="25">
        <f t="shared" si="4"/>
        <v>53946.034999999996</v>
      </c>
      <c r="G15" s="26">
        <v>31.687096774193552</v>
      </c>
      <c r="H15" s="26">
        <f t="shared" si="0"/>
        <v>31.265822784810126</v>
      </c>
      <c r="I15" s="26">
        <f t="shared" si="0"/>
        <v>32.672784810126579</v>
      </c>
      <c r="J15" s="26">
        <f t="shared" si="0"/>
        <v>34.143060126582277</v>
      </c>
      <c r="K15" s="27"/>
      <c r="L15" s="27"/>
      <c r="M15" s="28" t="e">
        <f>K15*#REF!+(L15*G15)</f>
        <v>#REF!</v>
      </c>
      <c r="N15" s="120"/>
      <c r="O15" s="29"/>
      <c r="P15" s="30">
        <f t="shared" si="1"/>
        <v>0</v>
      </c>
      <c r="Q15" s="120"/>
      <c r="R15" s="29"/>
      <c r="S15" s="30">
        <f>Q15*E15+(R15*I15)</f>
        <v>0</v>
      </c>
      <c r="T15" s="120"/>
      <c r="U15" s="29"/>
      <c r="V15" s="30">
        <f t="shared" si="3"/>
        <v>0</v>
      </c>
      <c r="W15" s="30">
        <f t="shared" si="5"/>
        <v>0</v>
      </c>
    </row>
    <row r="16" spans="1:24" s="10" customFormat="1" ht="17.25" customHeight="1" x14ac:dyDescent="0.25">
      <c r="A16" s="23">
        <v>6</v>
      </c>
      <c r="B16" s="24" t="s">
        <v>18</v>
      </c>
      <c r="D16" s="25">
        <v>51900</v>
      </c>
      <c r="E16" s="25">
        <f t="shared" si="4"/>
        <v>54235.499999999993</v>
      </c>
      <c r="F16" s="25">
        <f t="shared" si="4"/>
        <v>56676.097499999989</v>
      </c>
      <c r="G16" s="26">
        <v>35.058064516129029</v>
      </c>
      <c r="H16" s="26">
        <f t="shared" si="0"/>
        <v>32.848101265822784</v>
      </c>
      <c r="I16" s="26">
        <f t="shared" si="0"/>
        <v>34.326265822784805</v>
      </c>
      <c r="J16" s="26">
        <f t="shared" si="0"/>
        <v>35.87094778481012</v>
      </c>
      <c r="K16" s="27"/>
      <c r="L16" s="27"/>
      <c r="M16" s="28" t="e">
        <f>K16*#REF!+(L16*G16)</f>
        <v>#REF!</v>
      </c>
      <c r="N16" s="120"/>
      <c r="O16" s="29"/>
      <c r="P16" s="30">
        <f t="shared" si="1"/>
        <v>0</v>
      </c>
      <c r="Q16" s="120"/>
      <c r="R16" s="29"/>
      <c r="S16" s="30">
        <f t="shared" si="2"/>
        <v>0</v>
      </c>
      <c r="T16" s="120"/>
      <c r="U16" s="29"/>
      <c r="V16" s="30">
        <f t="shared" si="3"/>
        <v>0</v>
      </c>
      <c r="W16" s="30">
        <f t="shared" si="5"/>
        <v>0</v>
      </c>
    </row>
    <row r="17" spans="1:23" s="10" customFormat="1" ht="17.25" customHeight="1" x14ac:dyDescent="0.25">
      <c r="A17" s="23">
        <v>7</v>
      </c>
      <c r="B17" s="24" t="s">
        <v>19</v>
      </c>
      <c r="D17" s="25">
        <v>57300</v>
      </c>
      <c r="E17" s="25">
        <f t="shared" si="4"/>
        <v>59878.499999999993</v>
      </c>
      <c r="F17" s="25">
        <f t="shared" si="4"/>
        <v>62573.032499999987</v>
      </c>
      <c r="G17" s="26">
        <v>34.383870967741942</v>
      </c>
      <c r="H17" s="26">
        <f t="shared" si="0"/>
        <v>36.265822784810126</v>
      </c>
      <c r="I17" s="26">
        <f t="shared" si="0"/>
        <v>37.897784810126581</v>
      </c>
      <c r="J17" s="26">
        <f t="shared" si="0"/>
        <v>39.603185126582268</v>
      </c>
      <c r="K17" s="27"/>
      <c r="L17" s="27"/>
      <c r="M17" s="28" t="e">
        <f>K17*#REF!+(L17*G17)</f>
        <v>#REF!</v>
      </c>
      <c r="N17" s="120"/>
      <c r="O17" s="29"/>
      <c r="P17" s="30">
        <f t="shared" si="1"/>
        <v>0</v>
      </c>
      <c r="Q17" s="120"/>
      <c r="R17" s="29"/>
      <c r="S17" s="30">
        <f t="shared" si="2"/>
        <v>0</v>
      </c>
      <c r="T17" s="120"/>
      <c r="U17" s="29"/>
      <c r="V17" s="30">
        <f t="shared" si="3"/>
        <v>0</v>
      </c>
      <c r="W17" s="30">
        <f t="shared" si="5"/>
        <v>0</v>
      </c>
    </row>
    <row r="18" spans="1:23" s="10" customFormat="1" ht="17.25" customHeight="1" x14ac:dyDescent="0.25">
      <c r="A18" s="23">
        <v>8</v>
      </c>
      <c r="B18" s="24" t="s">
        <v>19</v>
      </c>
      <c r="D18" s="25">
        <v>66800</v>
      </c>
      <c r="E18" s="25">
        <f t="shared" si="4"/>
        <v>69806</v>
      </c>
      <c r="F18" s="25">
        <f t="shared" si="4"/>
        <v>72947.26999999999</v>
      </c>
      <c r="G18" s="26">
        <v>40.451612903225808</v>
      </c>
      <c r="H18" s="26">
        <f t="shared" si="0"/>
        <v>42.278481012658226</v>
      </c>
      <c r="I18" s="26">
        <f t="shared" si="0"/>
        <v>44.18101265822785</v>
      </c>
      <c r="J18" s="26">
        <f t="shared" si="0"/>
        <v>46.169158227848094</v>
      </c>
      <c r="K18" s="27"/>
      <c r="L18" s="27"/>
      <c r="M18" s="28" t="e">
        <f>K18*#REF!+(L18*G18)</f>
        <v>#REF!</v>
      </c>
      <c r="N18" s="120"/>
      <c r="O18" s="29"/>
      <c r="P18" s="30">
        <f t="shared" si="1"/>
        <v>0</v>
      </c>
      <c r="Q18" s="120"/>
      <c r="R18" s="29"/>
      <c r="S18" s="30">
        <f t="shared" si="2"/>
        <v>0</v>
      </c>
      <c r="T18" s="120"/>
      <c r="U18" s="29"/>
      <c r="V18" s="30">
        <f t="shared" si="3"/>
        <v>0</v>
      </c>
      <c r="W18" s="30">
        <f t="shared" si="5"/>
        <v>0</v>
      </c>
    </row>
    <row r="19" spans="1:23" s="10" customFormat="1" ht="17.25" customHeight="1" x14ac:dyDescent="0.25">
      <c r="A19" s="23">
        <v>9</v>
      </c>
      <c r="B19" s="24" t="s">
        <v>19</v>
      </c>
      <c r="D19" s="25">
        <v>78100</v>
      </c>
      <c r="E19" s="25">
        <f t="shared" si="4"/>
        <v>81614.5</v>
      </c>
      <c r="F19" s="25">
        <f t="shared" si="4"/>
        <v>85287.152499999997</v>
      </c>
      <c r="G19" s="26">
        <v>43.148387096774201</v>
      </c>
      <c r="H19" s="26">
        <f t="shared" si="0"/>
        <v>49.430379746835442</v>
      </c>
      <c r="I19" s="26">
        <f t="shared" si="0"/>
        <v>51.654746835443035</v>
      </c>
      <c r="J19" s="26">
        <f t="shared" si="0"/>
        <v>53.979210443037971</v>
      </c>
      <c r="K19" s="27"/>
      <c r="L19" s="27"/>
      <c r="M19" s="28" t="e">
        <f>K19*#REF!+(L19*G19)</f>
        <v>#REF!</v>
      </c>
      <c r="N19" s="120"/>
      <c r="O19" s="29"/>
      <c r="P19" s="30">
        <f t="shared" si="1"/>
        <v>0</v>
      </c>
      <c r="Q19" s="120"/>
      <c r="R19" s="29"/>
      <c r="S19" s="30">
        <f t="shared" si="2"/>
        <v>0</v>
      </c>
      <c r="T19" s="120"/>
      <c r="U19" s="29"/>
      <c r="V19" s="30">
        <f t="shared" si="3"/>
        <v>0</v>
      </c>
      <c r="W19" s="30">
        <f t="shared" si="5"/>
        <v>0</v>
      </c>
    </row>
    <row r="20" spans="1:23" s="10" customFormat="1" ht="17.25" customHeight="1" x14ac:dyDescent="0.25">
      <c r="A20" s="23">
        <v>10</v>
      </c>
      <c r="B20" s="24" t="s">
        <v>20</v>
      </c>
      <c r="D20" s="25">
        <v>81200</v>
      </c>
      <c r="E20" s="25">
        <f t="shared" si="4"/>
        <v>84854</v>
      </c>
      <c r="F20" s="25">
        <f t="shared" si="4"/>
        <v>88672.43</v>
      </c>
      <c r="G20" s="26">
        <v>45.170967741935492</v>
      </c>
      <c r="H20" s="26">
        <f t="shared" si="0"/>
        <v>51.392405063291136</v>
      </c>
      <c r="I20" s="26">
        <f t="shared" si="0"/>
        <v>53.70506329113924</v>
      </c>
      <c r="J20" s="26">
        <f t="shared" si="0"/>
        <v>56.1217911392405</v>
      </c>
      <c r="K20" s="27"/>
      <c r="L20" s="27"/>
      <c r="M20" s="28" t="e">
        <f>K20*#REF!+(L20*G20)</f>
        <v>#REF!</v>
      </c>
      <c r="N20" s="120"/>
      <c r="O20" s="29"/>
      <c r="P20" s="30">
        <f t="shared" si="1"/>
        <v>0</v>
      </c>
      <c r="Q20" s="120"/>
      <c r="R20" s="29"/>
      <c r="S20" s="30">
        <f t="shared" si="2"/>
        <v>0</v>
      </c>
      <c r="T20" s="120"/>
      <c r="U20" s="29"/>
      <c r="V20" s="30">
        <f t="shared" si="3"/>
        <v>0</v>
      </c>
      <c r="W20" s="30">
        <f t="shared" si="5"/>
        <v>0</v>
      </c>
    </row>
    <row r="21" spans="1:23" s="10" customFormat="1" ht="17.25" customHeight="1" x14ac:dyDescent="0.25">
      <c r="A21" s="23">
        <v>11</v>
      </c>
      <c r="B21" s="24" t="s">
        <v>20</v>
      </c>
      <c r="D21" s="25">
        <v>95500</v>
      </c>
      <c r="E21" s="25">
        <f t="shared" si="4"/>
        <v>99797.5</v>
      </c>
      <c r="F21" s="25">
        <f t="shared" si="4"/>
        <v>104288.3875</v>
      </c>
      <c r="G21" s="26">
        <v>57.306451612903231</v>
      </c>
      <c r="H21" s="26">
        <f t="shared" si="0"/>
        <v>60.443037974683541</v>
      </c>
      <c r="I21" s="26">
        <f t="shared" si="0"/>
        <v>63.162974683544306</v>
      </c>
      <c r="J21" s="26">
        <f t="shared" si="0"/>
        <v>66.005308544303801</v>
      </c>
      <c r="K21" s="27"/>
      <c r="L21" s="27"/>
      <c r="M21" s="28" t="e">
        <f>K21*#REF!+(L21*G21)</f>
        <v>#REF!</v>
      </c>
      <c r="N21" s="120"/>
      <c r="O21" s="29"/>
      <c r="P21" s="30">
        <f t="shared" si="1"/>
        <v>0</v>
      </c>
      <c r="Q21" s="120"/>
      <c r="R21" s="29"/>
      <c r="S21" s="30">
        <f t="shared" si="2"/>
        <v>0</v>
      </c>
      <c r="T21" s="120"/>
      <c r="U21" s="29"/>
      <c r="V21" s="30">
        <f t="shared" si="3"/>
        <v>0</v>
      </c>
      <c r="W21" s="30">
        <f t="shared" si="5"/>
        <v>0</v>
      </c>
    </row>
    <row r="22" spans="1:23" s="10" customFormat="1" ht="17.25" customHeight="1" x14ac:dyDescent="0.25">
      <c r="A22" s="23">
        <v>12</v>
      </c>
      <c r="B22" s="24" t="s">
        <v>20</v>
      </c>
      <c r="D22" s="25">
        <v>109500</v>
      </c>
      <c r="E22" s="25">
        <f t="shared" si="4"/>
        <v>114427.49999999999</v>
      </c>
      <c r="F22" s="25">
        <f t="shared" si="4"/>
        <v>119576.73749999997</v>
      </c>
      <c r="G22" s="26">
        <v>65.396774193548396</v>
      </c>
      <c r="H22" s="26">
        <f t="shared" si="0"/>
        <v>69.303797468354432</v>
      </c>
      <c r="I22" s="26">
        <f t="shared" si="0"/>
        <v>72.422468354430364</v>
      </c>
      <c r="J22" s="26">
        <f t="shared" si="0"/>
        <v>75.681479430379724</v>
      </c>
      <c r="K22" s="27"/>
      <c r="L22" s="27"/>
      <c r="M22" s="28" t="e">
        <f>K22*#REF!+(L22*G22)</f>
        <v>#REF!</v>
      </c>
      <c r="N22" s="120"/>
      <c r="O22" s="29"/>
      <c r="P22" s="30">
        <f t="shared" si="1"/>
        <v>0</v>
      </c>
      <c r="Q22" s="120"/>
      <c r="R22" s="29"/>
      <c r="S22" s="30">
        <f>Q22*E22+(R22*I22)</f>
        <v>0</v>
      </c>
      <c r="T22" s="120"/>
      <c r="U22" s="29"/>
      <c r="V22" s="30">
        <f>T22*F22+(U22*J22)</f>
        <v>0</v>
      </c>
      <c r="W22" s="30">
        <f t="shared" si="5"/>
        <v>0</v>
      </c>
    </row>
    <row r="23" spans="1:23" s="10" customFormat="1" ht="17.25" customHeight="1" x14ac:dyDescent="0.25">
      <c r="A23" s="23">
        <v>10</v>
      </c>
      <c r="B23" s="24" t="s">
        <v>21</v>
      </c>
      <c r="D23" s="25">
        <v>81200</v>
      </c>
      <c r="E23" s="25">
        <f t="shared" si="4"/>
        <v>84854</v>
      </c>
      <c r="F23" s="25">
        <f t="shared" si="4"/>
        <v>88672.43</v>
      </c>
      <c r="G23" s="26">
        <v>45.170967741935492</v>
      </c>
      <c r="H23" s="26">
        <f t="shared" si="0"/>
        <v>51.392405063291136</v>
      </c>
      <c r="I23" s="26">
        <f t="shared" si="0"/>
        <v>53.70506329113924</v>
      </c>
      <c r="J23" s="26">
        <f t="shared" si="0"/>
        <v>56.1217911392405</v>
      </c>
      <c r="K23" s="27"/>
      <c r="L23" s="27"/>
      <c r="M23" s="28" t="e">
        <f>K23*#REF!+(L23*G23)</f>
        <v>#REF!</v>
      </c>
      <c r="N23" s="120"/>
      <c r="O23" s="29"/>
      <c r="P23" s="30">
        <f t="shared" si="1"/>
        <v>0</v>
      </c>
      <c r="Q23" s="120"/>
      <c r="R23" s="29"/>
      <c r="S23" s="30">
        <f>Q23*E23+(R23*I23)</f>
        <v>0</v>
      </c>
      <c r="T23" s="120"/>
      <c r="U23" s="29"/>
      <c r="V23" s="30">
        <f>T23*F23+(U23*J23)</f>
        <v>0</v>
      </c>
      <c r="W23" s="30">
        <f t="shared" si="5"/>
        <v>0</v>
      </c>
    </row>
    <row r="24" spans="1:23" s="10" customFormat="1" ht="17.25" customHeight="1" x14ac:dyDescent="0.25">
      <c r="A24" s="23">
        <v>11</v>
      </c>
      <c r="B24" s="24" t="s">
        <v>22</v>
      </c>
      <c r="D24" s="25">
        <v>92000</v>
      </c>
      <c r="E24" s="25">
        <f t="shared" si="4"/>
        <v>96140</v>
      </c>
      <c r="F24" s="25">
        <f t="shared" si="4"/>
        <v>100466.29999999999</v>
      </c>
      <c r="G24" s="26">
        <v>57.306451612903231</v>
      </c>
      <c r="H24" s="26">
        <f t="shared" si="0"/>
        <v>58.22784810126582</v>
      </c>
      <c r="I24" s="26">
        <f t="shared" si="0"/>
        <v>60.848101265822784</v>
      </c>
      <c r="J24" s="26">
        <f t="shared" si="0"/>
        <v>63.586265822784803</v>
      </c>
      <c r="K24" s="27"/>
      <c r="L24" s="27"/>
      <c r="M24" s="28" t="e">
        <f>K24*#REF!+(L24*G24)</f>
        <v>#REF!</v>
      </c>
      <c r="N24" s="120"/>
      <c r="O24" s="29"/>
      <c r="P24" s="30">
        <f t="shared" si="1"/>
        <v>0</v>
      </c>
      <c r="Q24" s="120"/>
      <c r="R24" s="29"/>
      <c r="S24" s="30">
        <f>Q24*E24+(R24*I24)</f>
        <v>0</v>
      </c>
      <c r="T24" s="120"/>
      <c r="U24" s="29"/>
      <c r="V24" s="30">
        <f t="shared" si="3"/>
        <v>0</v>
      </c>
      <c r="W24" s="30">
        <f t="shared" si="5"/>
        <v>0</v>
      </c>
    </row>
    <row r="25" spans="1:23" s="10" customFormat="1" ht="17.25" customHeight="1" x14ac:dyDescent="0.25">
      <c r="A25" s="23">
        <v>10</v>
      </c>
      <c r="B25" s="24" t="s">
        <v>23</v>
      </c>
      <c r="D25" s="25">
        <v>81200</v>
      </c>
      <c r="E25" s="25">
        <f t="shared" si="4"/>
        <v>84854</v>
      </c>
      <c r="F25" s="25">
        <f t="shared" si="4"/>
        <v>88672.43</v>
      </c>
      <c r="G25" s="26">
        <v>45.170967741935492</v>
      </c>
      <c r="H25" s="26">
        <f t="shared" si="0"/>
        <v>51.392405063291136</v>
      </c>
      <c r="I25" s="26">
        <f t="shared" si="0"/>
        <v>53.70506329113924</v>
      </c>
      <c r="J25" s="26">
        <f t="shared" si="0"/>
        <v>56.1217911392405</v>
      </c>
      <c r="K25" s="27"/>
      <c r="L25" s="27"/>
      <c r="M25" s="28" t="e">
        <f>K25*#REF!+(L25*G25)</f>
        <v>#REF!</v>
      </c>
      <c r="N25" s="120"/>
      <c r="O25" s="29"/>
      <c r="P25" s="30">
        <f t="shared" si="1"/>
        <v>0</v>
      </c>
      <c r="Q25" s="120"/>
      <c r="R25" s="29"/>
      <c r="S25" s="30">
        <f t="shared" si="2"/>
        <v>0</v>
      </c>
      <c r="T25" s="120"/>
      <c r="U25" s="29"/>
      <c r="V25" s="30">
        <f t="shared" si="3"/>
        <v>0</v>
      </c>
      <c r="W25" s="30">
        <f t="shared" si="5"/>
        <v>0</v>
      </c>
    </row>
    <row r="26" spans="1:23" s="10" customFormat="1" ht="17.25" customHeight="1" x14ac:dyDescent="0.25">
      <c r="A26" s="23">
        <v>11</v>
      </c>
      <c r="B26" s="24" t="s">
        <v>24</v>
      </c>
      <c r="D26" s="25">
        <v>92000</v>
      </c>
      <c r="E26" s="25">
        <f t="shared" si="4"/>
        <v>96140</v>
      </c>
      <c r="F26" s="25">
        <f t="shared" si="4"/>
        <v>100466.29999999999</v>
      </c>
      <c r="G26" s="26">
        <v>57.306451612903231</v>
      </c>
      <c r="H26" s="26">
        <f t="shared" si="0"/>
        <v>58.22784810126582</v>
      </c>
      <c r="I26" s="26">
        <f t="shared" si="0"/>
        <v>60.848101265822784</v>
      </c>
      <c r="J26" s="26">
        <f t="shared" si="0"/>
        <v>63.586265822784803</v>
      </c>
      <c r="K26" s="27"/>
      <c r="L26" s="27"/>
      <c r="M26" s="28" t="e">
        <f>K26*#REF!+(L26*G26)</f>
        <v>#REF!</v>
      </c>
      <c r="N26" s="120"/>
      <c r="O26" s="29"/>
      <c r="P26" s="30">
        <f t="shared" si="1"/>
        <v>0</v>
      </c>
      <c r="Q26" s="120"/>
      <c r="R26" s="29"/>
      <c r="S26" s="30">
        <f t="shared" si="2"/>
        <v>0</v>
      </c>
      <c r="T26" s="120"/>
      <c r="U26" s="29"/>
      <c r="V26" s="30">
        <f t="shared" si="3"/>
        <v>0</v>
      </c>
      <c r="W26" s="30">
        <f t="shared" si="5"/>
        <v>0</v>
      </c>
    </row>
    <row r="27" spans="1:23" s="10" customFormat="1" ht="17.25" customHeight="1" x14ac:dyDescent="0.25">
      <c r="A27" s="23">
        <v>12</v>
      </c>
      <c r="B27" s="24" t="s">
        <v>25</v>
      </c>
      <c r="D27" s="25">
        <v>109500</v>
      </c>
      <c r="E27" s="25">
        <f t="shared" si="4"/>
        <v>114427.49999999999</v>
      </c>
      <c r="F27" s="25">
        <f t="shared" si="4"/>
        <v>119576.73749999997</v>
      </c>
      <c r="G27" s="26">
        <v>65.396774193548396</v>
      </c>
      <c r="H27" s="26">
        <f t="shared" si="0"/>
        <v>69.303797468354432</v>
      </c>
      <c r="I27" s="26">
        <f t="shared" si="0"/>
        <v>72.422468354430364</v>
      </c>
      <c r="J27" s="26">
        <f t="shared" si="0"/>
        <v>75.681479430379724</v>
      </c>
      <c r="K27" s="27"/>
      <c r="L27" s="27"/>
      <c r="M27" s="28" t="e">
        <f>K27*#REF!+(L27*G27)</f>
        <v>#REF!</v>
      </c>
      <c r="N27" s="120"/>
      <c r="O27" s="29"/>
      <c r="P27" s="30">
        <f t="shared" si="1"/>
        <v>0</v>
      </c>
      <c r="Q27" s="120"/>
      <c r="R27" s="29"/>
      <c r="S27" s="30">
        <f t="shared" si="2"/>
        <v>0</v>
      </c>
      <c r="T27" s="120"/>
      <c r="U27" s="29"/>
      <c r="V27" s="30">
        <f t="shared" si="3"/>
        <v>0</v>
      </c>
      <c r="W27" s="30">
        <f t="shared" si="5"/>
        <v>0</v>
      </c>
    </row>
    <row r="28" spans="1:23" s="10" customFormat="1" ht="17.25" customHeight="1" x14ac:dyDescent="0.25">
      <c r="A28" s="23">
        <v>13</v>
      </c>
      <c r="B28" s="24" t="s">
        <v>25</v>
      </c>
      <c r="D28" s="25">
        <v>123000</v>
      </c>
      <c r="E28" s="25">
        <f t="shared" si="4"/>
        <v>128534.99999999999</v>
      </c>
      <c r="F28" s="25">
        <f t="shared" si="4"/>
        <v>134319.07499999998</v>
      </c>
      <c r="G28" s="26">
        <v>77.532258064516128</v>
      </c>
      <c r="H28" s="26">
        <f t="shared" si="0"/>
        <v>77.848101265822791</v>
      </c>
      <c r="I28" s="26">
        <f t="shared" si="0"/>
        <v>81.351265822784796</v>
      </c>
      <c r="J28" s="26">
        <f t="shared" si="0"/>
        <v>85.012072784810115</v>
      </c>
      <c r="K28" s="27"/>
      <c r="L28" s="27"/>
      <c r="M28" s="28" t="e">
        <f>K28*#REF!+(L28*G28)</f>
        <v>#REF!</v>
      </c>
      <c r="N28" s="120"/>
      <c r="O28" s="29"/>
      <c r="P28" s="30">
        <f t="shared" si="1"/>
        <v>0</v>
      </c>
      <c r="Q28" s="120"/>
      <c r="R28" s="29"/>
      <c r="S28" s="30">
        <f t="shared" si="2"/>
        <v>0</v>
      </c>
      <c r="T28" s="120"/>
      <c r="U28" s="29"/>
      <c r="V28" s="30">
        <f t="shared" si="3"/>
        <v>0</v>
      </c>
      <c r="W28" s="30">
        <f t="shared" si="5"/>
        <v>0</v>
      </c>
    </row>
    <row r="29" spans="1:23" s="10" customFormat="1" ht="17.25" customHeight="1" x14ac:dyDescent="0.25">
      <c r="A29" s="31">
        <v>13</v>
      </c>
      <c r="B29" s="32" t="s">
        <v>26</v>
      </c>
      <c r="D29" s="25">
        <v>123000</v>
      </c>
      <c r="E29" s="25">
        <f t="shared" si="4"/>
        <v>128534.99999999999</v>
      </c>
      <c r="F29" s="25">
        <f t="shared" si="4"/>
        <v>134319.07499999998</v>
      </c>
      <c r="G29" s="26">
        <v>77.532258064516128</v>
      </c>
      <c r="H29" s="26">
        <f t="shared" si="0"/>
        <v>77.848101265822791</v>
      </c>
      <c r="I29" s="26">
        <f t="shared" si="0"/>
        <v>81.351265822784796</v>
      </c>
      <c r="J29" s="26">
        <f t="shared" si="0"/>
        <v>85.012072784810115</v>
      </c>
      <c r="K29" s="27"/>
      <c r="L29" s="27"/>
      <c r="M29" s="28" t="e">
        <f>K29*#REF!+(L29*G29)</f>
        <v>#REF!</v>
      </c>
      <c r="N29" s="120"/>
      <c r="O29" s="29"/>
      <c r="P29" s="30">
        <f t="shared" si="1"/>
        <v>0</v>
      </c>
      <c r="Q29" s="120"/>
      <c r="R29" s="29"/>
      <c r="S29" s="30">
        <f t="shared" si="2"/>
        <v>0</v>
      </c>
      <c r="T29" s="120"/>
      <c r="U29" s="29"/>
      <c r="V29" s="30">
        <f t="shared" si="3"/>
        <v>0</v>
      </c>
      <c r="W29" s="30">
        <f t="shared" si="5"/>
        <v>0</v>
      </c>
    </row>
    <row r="30" spans="1:23" s="10" customFormat="1" ht="17.25" customHeight="1" x14ac:dyDescent="0.25">
      <c r="A30" s="23">
        <v>14</v>
      </c>
      <c r="B30" s="24" t="s">
        <v>27</v>
      </c>
      <c r="D30" s="25">
        <v>130000</v>
      </c>
      <c r="E30" s="25">
        <f t="shared" si="4"/>
        <v>135850</v>
      </c>
      <c r="F30" s="25">
        <f t="shared" si="4"/>
        <v>141963.25</v>
      </c>
      <c r="G30" s="26">
        <v>82.9258064516129</v>
      </c>
      <c r="H30" s="26">
        <f t="shared" si="0"/>
        <v>82.278481012658233</v>
      </c>
      <c r="I30" s="26">
        <f t="shared" si="0"/>
        <v>85.981012658227854</v>
      </c>
      <c r="J30" s="26">
        <f t="shared" si="0"/>
        <v>89.850158227848098</v>
      </c>
      <c r="K30" s="27"/>
      <c r="L30" s="27"/>
      <c r="M30" s="28" t="e">
        <f>K30*#REF!+(L30*G30)</f>
        <v>#REF!</v>
      </c>
      <c r="N30" s="120"/>
      <c r="O30" s="29"/>
      <c r="P30" s="30">
        <f t="shared" si="1"/>
        <v>0</v>
      </c>
      <c r="Q30" s="120"/>
      <c r="R30" s="29"/>
      <c r="S30" s="30">
        <f t="shared" si="2"/>
        <v>0</v>
      </c>
      <c r="T30" s="120"/>
      <c r="U30" s="29"/>
      <c r="V30" s="30">
        <f t="shared" si="3"/>
        <v>0</v>
      </c>
      <c r="W30" s="30">
        <f t="shared" si="5"/>
        <v>0</v>
      </c>
    </row>
    <row r="31" spans="1:23" s="10" customFormat="1" ht="17.25" customHeight="1" x14ac:dyDescent="0.25">
      <c r="A31" s="23">
        <v>16</v>
      </c>
      <c r="B31" s="24" t="s">
        <v>28</v>
      </c>
      <c r="D31" s="25">
        <v>160000</v>
      </c>
      <c r="E31" s="25">
        <f t="shared" ref="E31:F35" si="6">D31*1.045</f>
        <v>167200</v>
      </c>
      <c r="F31" s="25">
        <f t="shared" si="6"/>
        <v>174724</v>
      </c>
      <c r="G31" s="26"/>
      <c r="H31" s="26">
        <f t="shared" ref="H31:J35" si="7">+D31/1580</f>
        <v>101.26582278481013</v>
      </c>
      <c r="I31" s="26">
        <f t="shared" si="7"/>
        <v>105.82278481012658</v>
      </c>
      <c r="J31" s="26">
        <f t="shared" si="7"/>
        <v>110.58481012658228</v>
      </c>
      <c r="K31" s="27"/>
      <c r="L31" s="27"/>
      <c r="M31" s="28"/>
      <c r="N31" s="120"/>
      <c r="O31" s="33"/>
      <c r="P31" s="30">
        <f t="shared" si="1"/>
        <v>0</v>
      </c>
      <c r="Q31" s="122"/>
      <c r="R31" s="33"/>
      <c r="S31" s="30">
        <f t="shared" si="2"/>
        <v>0</v>
      </c>
      <c r="T31" s="122"/>
      <c r="U31" s="33"/>
      <c r="V31" s="30">
        <f t="shared" si="3"/>
        <v>0</v>
      </c>
      <c r="W31" s="30">
        <f t="shared" si="5"/>
        <v>0</v>
      </c>
    </row>
    <row r="32" spans="1:23" s="10" customFormat="1" ht="17.25" customHeight="1" x14ac:dyDescent="0.25">
      <c r="A32" s="23" t="s">
        <v>29</v>
      </c>
      <c r="B32" s="24" t="s">
        <v>30</v>
      </c>
      <c r="D32" s="25">
        <v>63500</v>
      </c>
      <c r="E32" s="25">
        <f t="shared" si="6"/>
        <v>66357.5</v>
      </c>
      <c r="F32" s="25">
        <f t="shared" si="6"/>
        <v>69343.587499999994</v>
      </c>
      <c r="G32" s="26">
        <v>36.406451612903226</v>
      </c>
      <c r="H32" s="26">
        <f>+D32/1580</f>
        <v>40.189873417721522</v>
      </c>
      <c r="I32" s="26">
        <f t="shared" si="7"/>
        <v>41.99841772151899</v>
      </c>
      <c r="J32" s="26">
        <f t="shared" si="7"/>
        <v>43.888346518987341</v>
      </c>
      <c r="K32" s="27"/>
      <c r="L32" s="27"/>
      <c r="M32" s="28" t="e">
        <f>K32*#REF!+(L32*G32)</f>
        <v>#REF!</v>
      </c>
      <c r="N32" s="120"/>
      <c r="O32" s="29"/>
      <c r="P32" s="30">
        <f>N32*D32+(O32*H32)</f>
        <v>0</v>
      </c>
      <c r="Q32" s="120"/>
      <c r="R32" s="29"/>
      <c r="S32" s="30">
        <f t="shared" si="2"/>
        <v>0</v>
      </c>
      <c r="T32" s="120"/>
      <c r="U32" s="29"/>
      <c r="V32" s="30">
        <f t="shared" si="3"/>
        <v>0</v>
      </c>
      <c r="W32" s="30">
        <f t="shared" si="5"/>
        <v>0</v>
      </c>
    </row>
    <row r="33" spans="1:23" s="10" customFormat="1" ht="17.25" customHeight="1" x14ac:dyDescent="0.25">
      <c r="A33" s="23" t="s">
        <v>29</v>
      </c>
      <c r="B33" s="24" t="s">
        <v>31</v>
      </c>
      <c r="D33" s="25">
        <v>221000</v>
      </c>
      <c r="E33" s="25">
        <f>D33*1.045</f>
        <v>230944.99999999997</v>
      </c>
      <c r="F33" s="25">
        <f t="shared" si="6"/>
        <v>241337.52499999997</v>
      </c>
      <c r="G33" s="26">
        <v>82.9258064516129</v>
      </c>
      <c r="H33" s="26">
        <f>+D33/1580</f>
        <v>139.87341772151899</v>
      </c>
      <c r="I33" s="26">
        <f t="shared" si="7"/>
        <v>146.16772151898732</v>
      </c>
      <c r="J33" s="26">
        <f t="shared" si="7"/>
        <v>152.74526898734175</v>
      </c>
      <c r="K33" s="27"/>
      <c r="L33" s="27"/>
      <c r="M33" s="28" t="e">
        <f>K33*#REF!+(L33*G33)</f>
        <v>#REF!</v>
      </c>
      <c r="N33" s="120"/>
      <c r="O33" s="29"/>
      <c r="P33" s="30">
        <f>N33*D33+(O33*H33)</f>
        <v>0</v>
      </c>
      <c r="Q33" s="120"/>
      <c r="R33" s="29"/>
      <c r="S33" s="30">
        <f t="shared" si="2"/>
        <v>0</v>
      </c>
      <c r="T33" s="120"/>
      <c r="U33" s="29"/>
      <c r="V33" s="30">
        <f t="shared" si="3"/>
        <v>0</v>
      </c>
      <c r="W33" s="30">
        <f t="shared" si="5"/>
        <v>0</v>
      </c>
    </row>
    <row r="34" spans="1:23" s="10" customFormat="1" ht="17.25" customHeight="1" x14ac:dyDescent="0.25">
      <c r="A34" s="23" t="s">
        <v>29</v>
      </c>
      <c r="B34" s="24" t="s">
        <v>32</v>
      </c>
      <c r="C34" s="110"/>
      <c r="D34" s="25">
        <v>221000</v>
      </c>
      <c r="E34" s="25">
        <f>D34*1.045</f>
        <v>230944.99999999997</v>
      </c>
      <c r="F34" s="25">
        <f t="shared" si="6"/>
        <v>241337.52499999997</v>
      </c>
      <c r="G34" s="111">
        <v>139.55806451612904</v>
      </c>
      <c r="H34" s="26">
        <f>+D34/1580</f>
        <v>139.87341772151899</v>
      </c>
      <c r="I34" s="26">
        <f t="shared" si="7"/>
        <v>146.16772151898732</v>
      </c>
      <c r="J34" s="26">
        <f t="shared" si="7"/>
        <v>152.74526898734175</v>
      </c>
      <c r="K34" s="53"/>
      <c r="L34" s="112"/>
      <c r="M34" s="28" t="e">
        <f>K34*#REF!+(L34*G34)</f>
        <v>#REF!</v>
      </c>
      <c r="N34" s="121"/>
      <c r="O34" s="29"/>
      <c r="P34" s="30">
        <f>N34*D34+(O34*H34)</f>
        <v>0</v>
      </c>
      <c r="Q34" s="121"/>
      <c r="R34" s="29"/>
      <c r="S34" s="30">
        <f t="shared" si="2"/>
        <v>0</v>
      </c>
      <c r="T34" s="121"/>
      <c r="U34" s="29"/>
      <c r="V34" s="30">
        <f t="shared" si="3"/>
        <v>0</v>
      </c>
      <c r="W34" s="30">
        <f t="shared" si="5"/>
        <v>0</v>
      </c>
    </row>
    <row r="35" spans="1:23" s="10" customFormat="1" ht="17.25" customHeight="1" thickBot="1" x14ac:dyDescent="0.3">
      <c r="A35" s="34"/>
      <c r="B35" s="35" t="s">
        <v>33</v>
      </c>
      <c r="C35" s="36"/>
      <c r="D35" s="37">
        <v>123000</v>
      </c>
      <c r="E35" s="37">
        <f t="shared" ref="E35" si="8">D35*1.045</f>
        <v>128534.99999999999</v>
      </c>
      <c r="F35" s="37">
        <f t="shared" si="6"/>
        <v>134319.07499999998</v>
      </c>
      <c r="G35" s="113">
        <v>77.532258064516128</v>
      </c>
      <c r="H35" s="113">
        <f t="shared" ref="H35" si="9">+D35/1580</f>
        <v>77.848101265822791</v>
      </c>
      <c r="I35" s="113">
        <f t="shared" si="7"/>
        <v>81.351265822784796</v>
      </c>
      <c r="J35" s="113">
        <f t="shared" si="7"/>
        <v>85.012072784810115</v>
      </c>
      <c r="K35" s="39"/>
      <c r="L35" s="39"/>
      <c r="M35" s="40">
        <v>3004</v>
      </c>
      <c r="N35" s="104">
        <v>2.5000000000000001E-2</v>
      </c>
      <c r="O35" s="41"/>
      <c r="P35" s="42">
        <f>N35*D35+(O35*H35)</f>
        <v>3075</v>
      </c>
      <c r="Q35" s="104">
        <v>2.5000000000000001E-2</v>
      </c>
      <c r="R35" s="41"/>
      <c r="S35" s="42">
        <f t="shared" si="2"/>
        <v>3213.375</v>
      </c>
      <c r="T35" s="104">
        <v>2.5000000000000001E-2</v>
      </c>
      <c r="U35" s="41"/>
      <c r="V35" s="42">
        <f t="shared" si="3"/>
        <v>3357.9768749999998</v>
      </c>
      <c r="W35" s="42">
        <f>V35+S35+P35</f>
        <v>9646.3518750000003</v>
      </c>
    </row>
    <row r="36" spans="1:23" s="10" customFormat="1" ht="17.25" customHeight="1" thickTop="1" x14ac:dyDescent="0.25">
      <c r="A36" s="84" t="s">
        <v>34</v>
      </c>
      <c r="B36" s="84"/>
      <c r="C36" s="85"/>
      <c r="D36" s="43"/>
      <c r="E36" s="43"/>
      <c r="F36" s="43"/>
      <c r="G36" s="43"/>
      <c r="H36" s="43"/>
      <c r="I36" s="43"/>
      <c r="J36" s="114"/>
      <c r="K36" s="50"/>
      <c r="L36" s="44"/>
      <c r="M36" s="45" t="e">
        <f>SUM(M12:M35)</f>
        <v>#REF!</v>
      </c>
      <c r="N36" s="105"/>
      <c r="O36" s="115"/>
      <c r="P36" s="51">
        <f>SUM(P12:P35)</f>
        <v>3075</v>
      </c>
      <c r="Q36" s="105"/>
      <c r="R36" s="115"/>
      <c r="S36" s="51">
        <f>SUM(S12:S35)</f>
        <v>3213.375</v>
      </c>
      <c r="T36" s="105"/>
      <c r="U36" s="115"/>
      <c r="V36" s="51">
        <f>SUM(V12:V35)</f>
        <v>3357.9768749999998</v>
      </c>
      <c r="W36" s="47">
        <f>SUM(W12:W35)</f>
        <v>9646.3518750000003</v>
      </c>
    </row>
    <row r="37" spans="1:23" s="10" customFormat="1" ht="17.25" customHeight="1" x14ac:dyDescent="0.25">
      <c r="A37" s="48"/>
      <c r="C37" s="49"/>
      <c r="D37" s="43"/>
      <c r="E37" s="43"/>
      <c r="F37" s="43"/>
      <c r="G37" s="43"/>
      <c r="H37" s="43"/>
      <c r="I37" s="43"/>
      <c r="J37" s="43"/>
      <c r="K37" s="50"/>
      <c r="L37" s="44"/>
      <c r="M37" s="45"/>
      <c r="N37" s="105"/>
      <c r="O37" s="46"/>
      <c r="P37" s="51"/>
      <c r="Q37" s="105"/>
      <c r="R37" s="46"/>
      <c r="S37" s="51"/>
      <c r="T37" s="105"/>
      <c r="U37" s="46"/>
      <c r="V37" s="51"/>
      <c r="W37" s="51"/>
    </row>
    <row r="38" spans="1:23" s="10" customFormat="1" ht="17.25" customHeight="1" x14ac:dyDescent="0.25">
      <c r="A38" s="86" t="s">
        <v>35</v>
      </c>
      <c r="B38" s="86"/>
      <c r="C38" s="87"/>
      <c r="D38" s="43"/>
      <c r="E38" s="43"/>
      <c r="F38" s="43"/>
      <c r="G38" s="43"/>
      <c r="H38" s="43"/>
      <c r="I38" s="43"/>
      <c r="J38" s="43"/>
      <c r="K38" s="50" t="s">
        <v>36</v>
      </c>
      <c r="L38" s="44" t="s">
        <v>37</v>
      </c>
      <c r="M38" s="45"/>
      <c r="N38" s="106" t="s">
        <v>36</v>
      </c>
      <c r="O38" s="116" t="s">
        <v>37</v>
      </c>
      <c r="P38" s="51"/>
      <c r="Q38" s="106" t="s">
        <v>36</v>
      </c>
      <c r="R38" s="116" t="s">
        <v>37</v>
      </c>
      <c r="S38" s="51"/>
      <c r="T38" s="106" t="s">
        <v>36</v>
      </c>
      <c r="U38" s="116" t="s">
        <v>37</v>
      </c>
      <c r="V38" s="51"/>
      <c r="W38" s="51"/>
    </row>
    <row r="39" spans="1:23" s="10" customFormat="1" ht="17.25" customHeight="1" x14ac:dyDescent="0.25">
      <c r="A39" s="52" t="s">
        <v>29</v>
      </c>
      <c r="B39" s="10" t="s">
        <v>38</v>
      </c>
      <c r="C39" s="49"/>
      <c r="D39" s="43"/>
      <c r="E39" s="43"/>
      <c r="F39" s="43"/>
      <c r="G39" s="43"/>
      <c r="H39" s="43"/>
      <c r="I39" s="43"/>
      <c r="J39" s="43"/>
      <c r="K39" s="53"/>
      <c r="L39" s="27"/>
      <c r="M39" s="47">
        <f>K39*L39</f>
        <v>0</v>
      </c>
      <c r="N39" s="103"/>
      <c r="O39" s="29"/>
      <c r="P39" s="68">
        <f>N39*O39</f>
        <v>0</v>
      </c>
      <c r="Q39" s="103"/>
      <c r="R39" s="29"/>
      <c r="S39" s="68">
        <f>Q39*R39</f>
        <v>0</v>
      </c>
      <c r="T39" s="103"/>
      <c r="U39" s="29"/>
      <c r="V39" s="68">
        <f>T39*U39</f>
        <v>0</v>
      </c>
      <c r="W39" s="30">
        <f t="shared" ref="W39:W41" si="10">V39+S39+P39+M39</f>
        <v>0</v>
      </c>
    </row>
    <row r="40" spans="1:23" s="10" customFormat="1" ht="17.25" customHeight="1" x14ac:dyDescent="0.25">
      <c r="A40" s="52" t="s">
        <v>29</v>
      </c>
      <c r="B40" s="10" t="s">
        <v>38</v>
      </c>
      <c r="C40" s="49"/>
      <c r="D40" s="43"/>
      <c r="E40" s="43"/>
      <c r="F40" s="43"/>
      <c r="G40" s="43"/>
      <c r="H40" s="43"/>
      <c r="I40" s="43"/>
      <c r="J40" s="43"/>
      <c r="K40" s="53"/>
      <c r="L40" s="27"/>
      <c r="M40" s="47">
        <f t="shared" ref="M40:M42" si="11">K40*L40</f>
        <v>0</v>
      </c>
      <c r="N40" s="103"/>
      <c r="O40" s="29"/>
      <c r="P40" s="68">
        <f t="shared" ref="P40:P42" si="12">N40*O40</f>
        <v>0</v>
      </c>
      <c r="Q40" s="103"/>
      <c r="R40" s="29"/>
      <c r="S40" s="68">
        <f t="shared" ref="S40:S42" si="13">Q40*R40</f>
        <v>0</v>
      </c>
      <c r="T40" s="103"/>
      <c r="U40" s="29"/>
      <c r="V40" s="68">
        <f t="shared" ref="V40:V42" si="14">T40*U40</f>
        <v>0</v>
      </c>
      <c r="W40" s="30">
        <f t="shared" si="10"/>
        <v>0</v>
      </c>
    </row>
    <row r="41" spans="1:23" s="10" customFormat="1" ht="17.25" customHeight="1" x14ac:dyDescent="0.25">
      <c r="A41" s="52" t="s">
        <v>29</v>
      </c>
      <c r="B41" s="10" t="s">
        <v>38</v>
      </c>
      <c r="C41" s="49"/>
      <c r="D41" s="43"/>
      <c r="E41" s="43"/>
      <c r="F41" s="43"/>
      <c r="G41" s="43"/>
      <c r="H41" s="43"/>
      <c r="I41" s="43"/>
      <c r="J41" s="43"/>
      <c r="K41" s="53"/>
      <c r="L41" s="27"/>
      <c r="M41" s="47">
        <f t="shared" si="11"/>
        <v>0</v>
      </c>
      <c r="N41" s="103"/>
      <c r="O41" s="29"/>
      <c r="P41" s="68">
        <f t="shared" si="12"/>
        <v>0</v>
      </c>
      <c r="Q41" s="103"/>
      <c r="R41" s="29"/>
      <c r="S41" s="68">
        <f t="shared" si="13"/>
        <v>0</v>
      </c>
      <c r="T41" s="103"/>
      <c r="U41" s="29"/>
      <c r="V41" s="68">
        <f t="shared" si="14"/>
        <v>0</v>
      </c>
      <c r="W41" s="30">
        <f t="shared" si="10"/>
        <v>0</v>
      </c>
    </row>
    <row r="42" spans="1:23" s="10" customFormat="1" ht="17.25" customHeight="1" thickBot="1" x14ac:dyDescent="0.3">
      <c r="A42" s="54" t="s">
        <v>29</v>
      </c>
      <c r="B42" s="36" t="s">
        <v>38</v>
      </c>
      <c r="C42" s="55"/>
      <c r="D42" s="56"/>
      <c r="E42" s="56"/>
      <c r="F42" s="56"/>
      <c r="G42" s="56"/>
      <c r="H42" s="56"/>
      <c r="I42" s="56"/>
      <c r="J42" s="56"/>
      <c r="K42" s="38"/>
      <c r="L42" s="39"/>
      <c r="M42" s="47">
        <f t="shared" si="11"/>
        <v>0</v>
      </c>
      <c r="N42" s="104"/>
      <c r="O42" s="41"/>
      <c r="P42" s="117">
        <f t="shared" si="12"/>
        <v>0</v>
      </c>
      <c r="Q42" s="104"/>
      <c r="R42" s="41"/>
      <c r="S42" s="117">
        <f t="shared" si="13"/>
        <v>0</v>
      </c>
      <c r="T42" s="104"/>
      <c r="U42" s="41"/>
      <c r="V42" s="117">
        <f t="shared" si="14"/>
        <v>0</v>
      </c>
      <c r="W42" s="40">
        <f>V42+S42+P42+M42</f>
        <v>0</v>
      </c>
    </row>
    <row r="43" spans="1:23" s="10" customFormat="1" ht="17.25" customHeight="1" thickTop="1" x14ac:dyDescent="0.25">
      <c r="A43" s="84" t="s">
        <v>39</v>
      </c>
      <c r="B43" s="84"/>
      <c r="C43" s="84"/>
      <c r="D43" s="3"/>
      <c r="E43" s="3"/>
      <c r="F43" s="3"/>
      <c r="G43" s="3"/>
      <c r="H43" s="3"/>
      <c r="I43" s="3"/>
      <c r="J43" s="3"/>
      <c r="K43" s="57"/>
      <c r="L43" s="57"/>
      <c r="M43" s="58">
        <f>SUM(M39:M42)</f>
        <v>0</v>
      </c>
      <c r="N43" s="107"/>
      <c r="O43" s="59"/>
      <c r="P43" s="58">
        <f>SUM(P39:P42)</f>
        <v>0</v>
      </c>
      <c r="Q43" s="107"/>
      <c r="R43" s="59"/>
      <c r="S43" s="58">
        <f>SUM(S39:S42)</f>
        <v>0</v>
      </c>
      <c r="T43" s="107"/>
      <c r="U43" s="59"/>
      <c r="V43" s="58">
        <f>SUM(V39:V42)</f>
        <v>0</v>
      </c>
      <c r="W43" s="58">
        <f>SUM(W39:W42)</f>
        <v>0</v>
      </c>
    </row>
    <row r="44" spans="1:23" s="10" customFormat="1" ht="17.25" customHeight="1" x14ac:dyDescent="0.25">
      <c r="A44" s="60"/>
      <c r="B44" s="61"/>
      <c r="C44" s="61"/>
      <c r="K44" s="31"/>
      <c r="L44" s="31"/>
      <c r="M44" s="62"/>
      <c r="N44" s="100"/>
      <c r="O44" s="49"/>
      <c r="P44" s="63"/>
      <c r="Q44" s="100"/>
      <c r="R44" s="49"/>
      <c r="S44" s="63"/>
      <c r="T44" s="100"/>
      <c r="U44" s="49"/>
      <c r="V44" s="63"/>
      <c r="W44" s="63"/>
    </row>
    <row r="45" spans="1:23" s="10" customFormat="1" ht="17.25" customHeight="1" x14ac:dyDescent="0.25">
      <c r="A45" s="64" t="s">
        <v>40</v>
      </c>
      <c r="B45" s="3"/>
      <c r="K45" s="31"/>
      <c r="L45" s="31"/>
      <c r="M45" s="62"/>
      <c r="N45" s="100"/>
      <c r="O45" s="49"/>
      <c r="P45" s="63"/>
      <c r="Q45" s="100"/>
      <c r="R45" s="49"/>
      <c r="S45" s="63"/>
      <c r="T45" s="100"/>
      <c r="U45" s="49"/>
      <c r="V45" s="63"/>
      <c r="W45" s="63"/>
    </row>
    <row r="46" spans="1:23" s="10" customFormat="1" ht="17.25" customHeight="1" x14ac:dyDescent="0.25">
      <c r="A46" s="60"/>
      <c r="B46" s="65" t="s">
        <v>41</v>
      </c>
      <c r="C46" s="65"/>
      <c r="K46" s="31"/>
      <c r="L46" s="31"/>
      <c r="M46" s="66">
        <v>0</v>
      </c>
      <c r="N46" s="100"/>
      <c r="O46" s="49"/>
      <c r="P46" s="67"/>
      <c r="Q46" s="100"/>
      <c r="R46" s="49"/>
      <c r="S46" s="67"/>
      <c r="T46" s="100"/>
      <c r="U46" s="49"/>
      <c r="V46" s="67"/>
      <c r="W46" s="68">
        <f>M46+P46+S46+V46</f>
        <v>0</v>
      </c>
    </row>
    <row r="47" spans="1:23" s="10" customFormat="1" ht="17.25" customHeight="1" x14ac:dyDescent="0.25">
      <c r="A47" s="60"/>
      <c r="B47" s="83" t="s">
        <v>42</v>
      </c>
      <c r="C47" s="83"/>
      <c r="K47" s="31"/>
      <c r="L47" s="31"/>
      <c r="M47" s="66">
        <v>0</v>
      </c>
      <c r="N47" s="100"/>
      <c r="O47" s="49"/>
      <c r="P47" s="67"/>
      <c r="Q47" s="100"/>
      <c r="R47" s="49"/>
      <c r="S47" s="67"/>
      <c r="T47" s="100"/>
      <c r="U47" s="49"/>
      <c r="V47" s="67"/>
      <c r="W47" s="68">
        <f>M47+P47+S47+V47</f>
        <v>0</v>
      </c>
    </row>
    <row r="48" spans="1:23" s="10" customFormat="1" ht="16.899999999999999" customHeight="1" x14ac:dyDescent="0.25">
      <c r="A48" s="60"/>
      <c r="B48" s="65" t="s">
        <v>43</v>
      </c>
      <c r="C48" s="65"/>
      <c r="K48" s="31"/>
      <c r="L48" s="31"/>
      <c r="M48" s="66">
        <v>0</v>
      </c>
      <c r="N48" s="100"/>
      <c r="O48" s="49"/>
      <c r="P48" s="67"/>
      <c r="Q48" s="100"/>
      <c r="R48" s="49"/>
      <c r="S48" s="67"/>
      <c r="T48" s="100"/>
      <c r="U48" s="49"/>
      <c r="V48" s="67"/>
      <c r="W48" s="68">
        <f t="shared" ref="W48:W51" si="15">M48+P48+S48+V48</f>
        <v>0</v>
      </c>
    </row>
    <row r="49" spans="1:23" s="10" customFormat="1" ht="17.25" customHeight="1" x14ac:dyDescent="0.25">
      <c r="A49" s="60"/>
      <c r="B49" s="83" t="s">
        <v>44</v>
      </c>
      <c r="C49" s="83"/>
      <c r="K49" s="31"/>
      <c r="L49" s="31"/>
      <c r="M49" s="66">
        <v>0</v>
      </c>
      <c r="N49" s="100"/>
      <c r="O49" s="49"/>
      <c r="P49" s="67"/>
      <c r="Q49" s="100"/>
      <c r="R49" s="49"/>
      <c r="S49" s="67"/>
      <c r="T49" s="100"/>
      <c r="U49" s="49"/>
      <c r="V49" s="67"/>
      <c r="W49" s="68">
        <f>M49+P49+S49+V49</f>
        <v>0</v>
      </c>
    </row>
    <row r="50" spans="1:23" s="10" customFormat="1" ht="17.25" customHeight="1" x14ac:dyDescent="0.25">
      <c r="A50" s="60"/>
      <c r="B50" s="83" t="s">
        <v>45</v>
      </c>
      <c r="C50" s="83"/>
      <c r="K50" s="31"/>
      <c r="L50" s="31"/>
      <c r="M50" s="66">
        <v>0</v>
      </c>
      <c r="N50" s="100"/>
      <c r="O50" s="49"/>
      <c r="P50" s="67"/>
      <c r="Q50" s="100"/>
      <c r="R50" s="49"/>
      <c r="S50" s="67"/>
      <c r="T50" s="100"/>
      <c r="U50" s="49"/>
      <c r="V50" s="67"/>
      <c r="W50" s="68">
        <f t="shared" si="15"/>
        <v>0</v>
      </c>
    </row>
    <row r="51" spans="1:23" s="10" customFormat="1" ht="17.25" customHeight="1" x14ac:dyDescent="0.25">
      <c r="A51" s="60"/>
      <c r="B51" s="83" t="s">
        <v>45</v>
      </c>
      <c r="C51" s="83"/>
      <c r="K51" s="31"/>
      <c r="L51" s="31"/>
      <c r="M51" s="66">
        <v>0</v>
      </c>
      <c r="N51" s="100"/>
      <c r="O51" s="49"/>
      <c r="P51" s="67"/>
      <c r="Q51" s="100"/>
      <c r="R51" s="49"/>
      <c r="S51" s="67">
        <v>0</v>
      </c>
      <c r="T51" s="100"/>
      <c r="U51" s="49"/>
      <c r="V51" s="67"/>
      <c r="W51" s="68">
        <f t="shared" si="15"/>
        <v>0</v>
      </c>
    </row>
    <row r="52" spans="1:23" s="10" customFormat="1" ht="17.25" customHeight="1" x14ac:dyDescent="0.25">
      <c r="A52" s="69" t="s">
        <v>46</v>
      </c>
      <c r="B52" s="70"/>
      <c r="K52" s="31"/>
      <c r="L52" s="31"/>
      <c r="M52" s="71">
        <f>SUM(M46:M51)</f>
        <v>0</v>
      </c>
      <c r="N52" s="100"/>
      <c r="O52" s="49"/>
      <c r="P52" s="72">
        <f>SUM(P46:P51)</f>
        <v>0</v>
      </c>
      <c r="Q52" s="100"/>
      <c r="R52" s="49"/>
      <c r="S52" s="72">
        <f>SUM(S46:S51)</f>
        <v>0</v>
      </c>
      <c r="T52" s="100"/>
      <c r="U52" s="49"/>
      <c r="V52" s="72">
        <f>SUM(V46:V51)</f>
        <v>0</v>
      </c>
      <c r="W52" s="68">
        <f>SUM(W46:W51)</f>
        <v>0</v>
      </c>
    </row>
    <row r="53" spans="1:23" s="10" customFormat="1" ht="17.25" customHeight="1" x14ac:dyDescent="0.25">
      <c r="A53" s="9"/>
      <c r="B53" s="70"/>
      <c r="K53" s="31"/>
      <c r="L53" s="31"/>
      <c r="M53" s="71"/>
      <c r="N53" s="100"/>
      <c r="O53" s="49"/>
      <c r="P53" s="72"/>
      <c r="Q53" s="100"/>
      <c r="R53" s="49"/>
      <c r="S53" s="72"/>
      <c r="T53" s="100"/>
      <c r="U53" s="49"/>
      <c r="V53" s="72"/>
      <c r="W53" s="68"/>
    </row>
    <row r="54" spans="1:23" ht="15" customHeight="1" thickBot="1" x14ac:dyDescent="0.3">
      <c r="A54" s="9"/>
      <c r="B54" s="70"/>
      <c r="C54" s="10"/>
      <c r="D54" s="10"/>
      <c r="E54" s="10"/>
      <c r="F54" s="10"/>
      <c r="G54" s="10"/>
      <c r="H54" s="10"/>
      <c r="I54" s="10"/>
      <c r="J54" s="10"/>
      <c r="K54" s="31"/>
      <c r="L54" s="31"/>
      <c r="M54" s="71"/>
      <c r="N54" s="100"/>
      <c r="O54" s="49"/>
      <c r="P54" s="118"/>
      <c r="Q54" s="100"/>
      <c r="R54" s="49"/>
      <c r="S54" s="118"/>
      <c r="T54" s="100"/>
      <c r="U54" s="49"/>
      <c r="V54" s="118"/>
      <c r="W54" s="119"/>
    </row>
    <row r="55" spans="1:23" ht="27.75" customHeight="1" thickTop="1" x14ac:dyDescent="0.3">
      <c r="A55" s="73" t="s">
        <v>47</v>
      </c>
      <c r="B55" s="74"/>
      <c r="C55" s="75"/>
      <c r="D55" s="75"/>
      <c r="E55" s="75"/>
      <c r="F55" s="75"/>
      <c r="G55" s="75"/>
      <c r="H55" s="75"/>
      <c r="I55" s="75"/>
      <c r="J55" s="75"/>
      <c r="K55" s="76"/>
      <c r="L55" s="76"/>
      <c r="M55" s="77" t="e">
        <f>M52+M43+M36</f>
        <v>#REF!</v>
      </c>
      <c r="N55" s="108"/>
      <c r="O55" s="78"/>
      <c r="P55" s="77">
        <f>P52+P43+P36</f>
        <v>3075</v>
      </c>
      <c r="Q55" s="108"/>
      <c r="R55" s="78"/>
      <c r="S55" s="77">
        <f>S52+S43+S36</f>
        <v>3213.375</v>
      </c>
      <c r="T55" s="108"/>
      <c r="U55" s="78"/>
      <c r="V55" s="77">
        <f>V52+V43+V36</f>
        <v>3357.9768749999998</v>
      </c>
      <c r="W55" s="77">
        <f>W52+W43+W36</f>
        <v>9646.3518750000003</v>
      </c>
    </row>
    <row r="56" spans="1:23" ht="32.25" customHeight="1" x14ac:dyDescent="0.3">
      <c r="A56" s="79" t="s">
        <v>48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09"/>
      <c r="O56" s="80"/>
      <c r="P56" s="80"/>
      <c r="Q56" s="109"/>
      <c r="R56" s="80"/>
      <c r="S56" s="80"/>
      <c r="T56" s="109"/>
      <c r="U56" s="80"/>
      <c r="V56" s="80"/>
      <c r="W56" s="81">
        <f>W55</f>
        <v>9646.3518750000003</v>
      </c>
    </row>
    <row r="58" spans="1:23" x14ac:dyDescent="0.25">
      <c r="A58" s="82"/>
      <c r="B58" s="82"/>
    </row>
  </sheetData>
  <mergeCells count="15">
    <mergeCell ref="B1:W1"/>
    <mergeCell ref="A5:B5"/>
    <mergeCell ref="A9:C9"/>
    <mergeCell ref="B11:C11"/>
    <mergeCell ref="K11:L11"/>
    <mergeCell ref="N11:O11"/>
    <mergeCell ref="Q11:R11"/>
    <mergeCell ref="T11:U11"/>
    <mergeCell ref="B51:C51"/>
    <mergeCell ref="A36:C36"/>
    <mergeCell ref="A38:C38"/>
    <mergeCell ref="A43:C43"/>
    <mergeCell ref="B47:C47"/>
    <mergeCell ref="B49:C49"/>
    <mergeCell ref="B50:C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Erasmus 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F.C.J.M. IJpelaar</dc:creator>
  <cp:lastModifiedBy>L.J. Blok</cp:lastModifiedBy>
  <dcterms:created xsi:type="dcterms:W3CDTF">2023-05-22T11:06:55Z</dcterms:created>
  <dcterms:modified xsi:type="dcterms:W3CDTF">2023-06-06T10:18:31Z</dcterms:modified>
</cp:coreProperties>
</file>